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5330" windowHeight="13350"/>
  </bookViews>
  <sheets>
    <sheet name="PONUKA" sheetId="1" r:id="rId1"/>
  </sheets>
  <definedNames>
    <definedName name="_xlnm._FilterDatabase" localSheetId="0" hidden="1">PONUKA!$A$21:$L$217</definedName>
    <definedName name="Excel_BuiltIn__FilterDatabase">#REF!</definedName>
    <definedName name="Excel_BuiltIn__FilterDatabase_4">#REF!</definedName>
    <definedName name="Excel_BuiltIn_Print_Area_3">#REF!</definedName>
    <definedName name="fakt1R">#REF!</definedName>
    <definedName name="fakt1R_4">#REF!</definedName>
    <definedName name="_xlnm.Print_Area" localSheetId="0">PONUKA!$A$1:$H$250</definedName>
  </definedNames>
  <calcPr calcId="14562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4" i="1" l="1"/>
  <c r="G213" i="1"/>
  <c r="G212" i="1"/>
  <c r="C212" i="1"/>
  <c r="G211" i="1"/>
  <c r="G210" i="1"/>
  <c r="G209" i="1"/>
  <c r="G208" i="1"/>
  <c r="G207" i="1"/>
  <c r="G206" i="1"/>
  <c r="G205" i="1"/>
  <c r="G204" i="1"/>
  <c r="G203" i="1"/>
  <c r="G201" i="1"/>
  <c r="G200" i="1"/>
  <c r="G199" i="1"/>
  <c r="G198" i="1"/>
  <c r="G197" i="1"/>
  <c r="G196" i="1"/>
  <c r="G195" i="1"/>
  <c r="G194" i="1"/>
  <c r="G193" i="1"/>
  <c r="G192" i="1"/>
  <c r="G190" i="1" s="1"/>
  <c r="G191" i="1"/>
  <c r="G189" i="1"/>
  <c r="C189" i="1"/>
  <c r="G188" i="1"/>
  <c r="G187" i="1"/>
  <c r="C187" i="1"/>
  <c r="G186" i="1"/>
  <c r="C185" i="1"/>
  <c r="G185" i="1" s="1"/>
  <c r="G184" i="1"/>
  <c r="G183" i="1"/>
  <c r="G181" i="1"/>
  <c r="C181" i="1"/>
  <c r="G180" i="1"/>
  <c r="G178" i="1"/>
  <c r="C178" i="1"/>
  <c r="C177" i="1"/>
  <c r="G177" i="1" s="1"/>
  <c r="G176" i="1"/>
  <c r="C176" i="1"/>
  <c r="G175" i="1"/>
  <c r="C175" i="1"/>
  <c r="G174" i="1"/>
  <c r="C171" i="1"/>
  <c r="C173" i="1" s="1"/>
  <c r="G173" i="1" s="1"/>
  <c r="G170" i="1"/>
  <c r="C170" i="1"/>
  <c r="G169" i="1"/>
  <c r="C169" i="1"/>
  <c r="G168" i="1"/>
  <c r="C168" i="1"/>
  <c r="C165" i="1"/>
  <c r="C166" i="1" s="1"/>
  <c r="G166" i="1" s="1"/>
  <c r="G163" i="1"/>
  <c r="C163" i="1"/>
  <c r="C164" i="1" s="1"/>
  <c r="G164" i="1" s="1"/>
  <c r="C162" i="1"/>
  <c r="G162" i="1" s="1"/>
  <c r="C159" i="1"/>
  <c r="G159" i="1" s="1"/>
  <c r="C157" i="1"/>
  <c r="C158" i="1" s="1"/>
  <c r="G158" i="1" s="1"/>
  <c r="C156" i="1"/>
  <c r="G156" i="1" s="1"/>
  <c r="G155" i="1"/>
  <c r="C155" i="1"/>
  <c r="G154" i="1"/>
  <c r="C154" i="1"/>
  <c r="C153" i="1"/>
  <c r="G153" i="1" s="1"/>
  <c r="G151" i="1"/>
  <c r="C151" i="1"/>
  <c r="C152" i="1" s="1"/>
  <c r="G152" i="1" s="1"/>
  <c r="C150" i="1"/>
  <c r="G150" i="1" s="1"/>
  <c r="G148" i="1"/>
  <c r="G147" i="1"/>
  <c r="C146" i="1"/>
  <c r="G146" i="1" s="1"/>
  <c r="G145" i="1"/>
  <c r="G144" i="1"/>
  <c r="C143" i="1"/>
  <c r="G143" i="1" s="1"/>
  <c r="G142" i="1"/>
  <c r="C142" i="1"/>
  <c r="G141" i="1"/>
  <c r="C140" i="1"/>
  <c r="G140" i="1" s="1"/>
  <c r="C139" i="1"/>
  <c r="G139" i="1" s="1"/>
  <c r="G138" i="1"/>
  <c r="G136" i="1"/>
  <c r="G133" i="1"/>
  <c r="G132" i="1"/>
  <c r="G131" i="1"/>
  <c r="G130" i="1"/>
  <c r="C130" i="1"/>
  <c r="G129" i="1"/>
  <c r="C127" i="1"/>
  <c r="C128" i="1" s="1"/>
  <c r="G128" i="1" s="1"/>
  <c r="G126" i="1"/>
  <c r="G125" i="1"/>
  <c r="G124" i="1"/>
  <c r="C124" i="1"/>
  <c r="C123" i="1"/>
  <c r="G123" i="1" s="1"/>
  <c r="A123" i="1"/>
  <c r="G122" i="1"/>
  <c r="C122" i="1"/>
  <c r="A122" i="1"/>
  <c r="C120" i="1"/>
  <c r="G119" i="1"/>
  <c r="G118" i="1"/>
  <c r="C118" i="1"/>
  <c r="C117" i="1"/>
  <c r="G117" i="1" s="1"/>
  <c r="C116" i="1"/>
  <c r="G116" i="1" s="1"/>
  <c r="G115" i="1"/>
  <c r="C115" i="1"/>
  <c r="C113" i="1"/>
  <c r="G110" i="1"/>
  <c r="G109" i="1"/>
  <c r="C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C58" i="1"/>
  <c r="G58" i="1" s="1"/>
  <c r="C57" i="1"/>
  <c r="G56" i="1"/>
  <c r="C55" i="1"/>
  <c r="G55" i="1" s="1"/>
  <c r="G52" i="1"/>
  <c r="G51" i="1"/>
  <c r="C51" i="1"/>
  <c r="C56" i="1" s="1"/>
  <c r="G50" i="1"/>
  <c r="C50" i="1"/>
  <c r="C49" i="1"/>
  <c r="G49" i="1" s="1"/>
  <c r="G48" i="1"/>
  <c r="C48" i="1"/>
  <c r="C53" i="1" s="1"/>
  <c r="C46" i="1"/>
  <c r="C47" i="1" s="1"/>
  <c r="G47" i="1" s="1"/>
  <c r="C44" i="1"/>
  <c r="C42" i="1"/>
  <c r="G41" i="1"/>
  <c r="G38" i="1"/>
  <c r="G37" i="1"/>
  <c r="G36" i="1"/>
  <c r="G35" i="1"/>
  <c r="G34" i="1"/>
  <c r="G33" i="1"/>
  <c r="G32" i="1"/>
  <c r="G31" i="1"/>
  <c r="G29" i="1"/>
  <c r="G28" i="1"/>
  <c r="G27" i="1"/>
  <c r="G26" i="1"/>
  <c r="B11" i="1"/>
  <c r="C119" i="1" s="1"/>
  <c r="G10" i="1"/>
  <c r="B10" i="1"/>
  <c r="G44" i="1" l="1"/>
  <c r="G42" i="1"/>
  <c r="G53" i="1"/>
  <c r="G202" i="1"/>
  <c r="G22" i="1"/>
  <c r="G30" i="1"/>
  <c r="C111" i="1"/>
  <c r="G111" i="1" s="1"/>
  <c r="G108" i="1"/>
  <c r="G225" i="1"/>
  <c r="C112" i="1"/>
  <c r="G112" i="1" s="1"/>
  <c r="C114" i="1"/>
  <c r="G114" i="1" s="1"/>
  <c r="G113" i="1"/>
  <c r="C160" i="1"/>
  <c r="G160" i="1" s="1"/>
  <c r="G171" i="1"/>
  <c r="G224" i="1"/>
  <c r="C121" i="1"/>
  <c r="G121" i="1" s="1"/>
  <c r="G120" i="1"/>
  <c r="C172" i="1"/>
  <c r="G172" i="1" s="1"/>
  <c r="G179" i="1"/>
  <c r="C40" i="1"/>
  <c r="G40" i="1" s="1"/>
  <c r="C43" i="1"/>
  <c r="G43" i="1" s="1"/>
  <c r="C45" i="1"/>
  <c r="G45" i="1" s="1"/>
  <c r="G46" i="1"/>
  <c r="C54" i="1"/>
  <c r="G54" i="1" s="1"/>
  <c r="G57" i="1"/>
  <c r="G182" i="1"/>
  <c r="G127" i="1"/>
  <c r="G157" i="1"/>
  <c r="G149" i="1" s="1"/>
  <c r="G165" i="1"/>
  <c r="G161" i="1" s="1"/>
  <c r="G39" i="1" l="1"/>
  <c r="G223" i="1"/>
  <c r="G227" i="1" s="1"/>
  <c r="G167" i="1"/>
  <c r="G219" i="1" l="1"/>
  <c r="G222" i="1" l="1"/>
  <c r="G228" i="1" s="1"/>
  <c r="G226" i="1" l="1"/>
  <c r="G229" i="1" l="1"/>
</calcChain>
</file>

<file path=xl/comments1.xml><?xml version="1.0" encoding="utf-8"?>
<comments xmlns="http://schemas.openxmlformats.org/spreadsheetml/2006/main">
  <authors>
    <author/>
    <author>Stanka</author>
    <author>Lukáš Klačanský</author>
  </authors>
  <commentList>
    <comment ref="A180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Lukáš Klačanský:
</t>
        </r>
        <r>
          <rPr>
            <sz val="8"/>
            <color indexed="8"/>
            <rFont val="Tahoma"/>
            <family val="2"/>
            <charset val="238"/>
          </rPr>
          <t>v prípade, ak si neviete/nechcete zabezpečiť sami</t>
        </r>
      </text>
    </comment>
    <comment ref="C184" authorId="1">
      <text>
        <r>
          <rPr>
            <b/>
            <sz val="9"/>
            <color indexed="81"/>
            <rFont val="Segoe UI"/>
            <family val="2"/>
            <charset val="238"/>
          </rPr>
          <t>Stanka:</t>
        </r>
        <r>
          <rPr>
            <sz val="9"/>
            <color indexed="81"/>
            <rFont val="Segoe UI"/>
            <family val="2"/>
            <charset val="238"/>
          </rPr>
          <t xml:space="preserve">
treba preveriť</t>
        </r>
      </text>
    </comment>
    <comment ref="A235" authorId="2">
      <text>
        <r>
          <rPr>
            <b/>
            <sz val="9"/>
            <color indexed="81"/>
            <rFont val="Segoe UI"/>
            <family val="2"/>
            <charset val="238"/>
          </rPr>
          <t>Lukáš Klačanský:</t>
        </r>
        <r>
          <rPr>
            <sz val="9"/>
            <color indexed="81"/>
            <rFont val="Segoe UI"/>
            <family val="2"/>
            <charset val="238"/>
          </rPr>
          <t xml:space="preserve">
buď podmienky pre stavbárov, alebo pre záhrady / firmy napriamo.
Druhú možnosť treba potom zmazať, nech to nie je mätúce.</t>
        </r>
      </text>
    </comment>
  </commentList>
</comments>
</file>

<file path=xl/sharedStrings.xml><?xml version="1.0" encoding="utf-8"?>
<sst xmlns="http://schemas.openxmlformats.org/spreadsheetml/2006/main" count="584" uniqueCount="207">
  <si>
    <t xml:space="preserve">založenia sadovníckej úpravy </t>
  </si>
  <si>
    <t>Plochy spolu:</t>
  </si>
  <si>
    <t>m2</t>
  </si>
  <si>
    <t>Rastlinný materiál spolu:</t>
  </si>
  <si>
    <t>ks</t>
  </si>
  <si>
    <t xml:space="preserve">     Plochy záhonov spolu:</t>
  </si>
  <si>
    <t xml:space="preserve">    Stromy:</t>
  </si>
  <si>
    <t xml:space="preserve">          Plochy záhonov mulčované kôrou:</t>
  </si>
  <si>
    <t xml:space="preserve">    Ihličnaté/Ovocné stromy:</t>
  </si>
  <si>
    <t xml:space="preserve">          Plochy záhonov mulčované štiepkou (ovocie):</t>
  </si>
  <si>
    <t xml:space="preserve">    Kry:</t>
  </si>
  <si>
    <t xml:space="preserve">          Štrkové záhony fr. 8-16 mm:</t>
  </si>
  <si>
    <t xml:space="preserve">    Ovocné kry:</t>
  </si>
  <si>
    <t xml:space="preserve">          Štrkové záhony fr. 16-32 mm: dunajský štrk</t>
  </si>
  <si>
    <t xml:space="preserve">    Trvalky:</t>
  </si>
  <si>
    <t xml:space="preserve">     Plochy trávnik-výsev:</t>
  </si>
  <si>
    <t xml:space="preserve">    Okrasné trávy:</t>
  </si>
  <si>
    <t xml:space="preserve">     Plochy trávnik-koberec:</t>
  </si>
  <si>
    <t xml:space="preserve">    Cibuľoviny:</t>
  </si>
  <si>
    <t xml:space="preserve">    Živý plot:</t>
  </si>
  <si>
    <t>Činnosť</t>
  </si>
  <si>
    <t>Poznámka</t>
  </si>
  <si>
    <t>Množstvo</t>
  </si>
  <si>
    <t>MJ</t>
  </si>
  <si>
    <t>Jednotková cena</t>
  </si>
  <si>
    <t>Spolu</t>
  </si>
  <si>
    <t>%</t>
  </si>
  <si>
    <t>ODSTRÁNENIE EXISTUJÚCEJ ZELENE</t>
  </si>
  <si>
    <t>Ošetrenie krov rezom</t>
  </si>
  <si>
    <t>à</t>
  </si>
  <si>
    <t>Ošetrenie stromov rezom</t>
  </si>
  <si>
    <t>Výrub stromov</t>
  </si>
  <si>
    <t>Výrub krov</t>
  </si>
  <si>
    <t xml:space="preserve">Odstránenie pôvodnej mačiny </t>
  </si>
  <si>
    <t>krát</t>
  </si>
  <si>
    <t>Naloženie, odvoz pôvodnej zelene</t>
  </si>
  <si>
    <r>
      <t xml:space="preserve">Poplatok za likvidáciu bioodpadu na kompostárni </t>
    </r>
    <r>
      <rPr>
        <i/>
        <sz val="10"/>
        <rFont val="Arial"/>
        <family val="2"/>
        <charset val="238"/>
      </rPr>
      <t xml:space="preserve">(množstvo je odhadované, môže sa líšiť) </t>
    </r>
  </si>
  <si>
    <t>t</t>
  </si>
  <si>
    <t>ZEMNÉ PRÁCE</t>
  </si>
  <si>
    <t>Kvalitná zemina aj pre potreby výsadieb</t>
  </si>
  <si>
    <t>185m2x0,3m + 1,2m3 na stromy</t>
  </si>
  <si>
    <t>m3</t>
  </si>
  <si>
    <t>Naloženie zeminy</t>
  </si>
  <si>
    <t>Dovoz a zloženie zeminy</t>
  </si>
  <si>
    <t>Hrubé rozhrnutie kvalitnej zeminy ručne, na plochách neprístupných stroju</t>
  </si>
  <si>
    <t>Vykopanie pôvodnej zeminy na výsadbu stromov</t>
  </si>
  <si>
    <t>Odvoz pôvodnej zeminy na výsadbu stromov</t>
  </si>
  <si>
    <t>Poplatok za uloženie a zneškodnenie pôvodnej zeminy</t>
  </si>
  <si>
    <t>ZALOŽENIE A VÝSADBA ZÁHONOV</t>
  </si>
  <si>
    <t>Spracovanie pôdy na výsadbu strojom - zakladačom trávnika a stroju nedostupných plôch ručne (nakyprenie)</t>
  </si>
  <si>
    <t>Príprava záhonov na výsadbu - odkop na hĺbku 4-5cm, naloženie a odvoz prebytočnej zeminy</t>
  </si>
  <si>
    <t xml:space="preserve">Hrabanie pôdy do roviny </t>
  </si>
  <si>
    <t>Založenie záhonu - vytýčenie záhonov</t>
  </si>
  <si>
    <t>Rozloženie rastlín v záhone</t>
  </si>
  <si>
    <t>Úprava po výsadbe (dočistenie, ostrihanie)</t>
  </si>
  <si>
    <t>Chemické odburinenie pôvodného porastu, v prípade potreby</t>
  </si>
  <si>
    <t>Chemický herbicíd, totálny (materiál)</t>
  </si>
  <si>
    <t>l</t>
  </si>
  <si>
    <t>Hĺbenie výsadbovej jamy objemu od 0,125-0,400m3 (pre veľké rastliny, napr. stromy) s 50% výmenou pôdy</t>
  </si>
  <si>
    <t>Hĺbenie výsadbovej jamy objemu od 0,050-0,250m3 (pre ovocné stromy)</t>
  </si>
  <si>
    <t>Hĺbenie výsadbovej jamy objemu od 0,01 do 0,02m3 (pre bežné rastliny,  napr. kry, ovocné kry)</t>
  </si>
  <si>
    <t>Hĺbenie výsadbovej jamy objemu do 0,01m3 (pre najmenšie rastliny - napr. trvalky)</t>
  </si>
  <si>
    <t>Hĺbenie výsadbovej jamy pre živý plot</t>
  </si>
  <si>
    <t>Výsadba dreviny s balom so zaliatím, priemer balu nad 300 do 500 mm (napr. stromy)</t>
  </si>
  <si>
    <t>Výsadba dreviny s balom so zaliatím, priemer balu nad 200 do 400 mm (napr. ovocné stromy)</t>
  </si>
  <si>
    <t>Výsadba dreviny s balom so zaliatím, priemer balu nad 100 do 200 mm (napr. kry, ovocné kry)</t>
  </si>
  <si>
    <t>Výsadba dreviny s balom so zaliatím, priemer balu do 100 mm (napr. trvalky, trávy)</t>
  </si>
  <si>
    <t>Výsadba dreviny s balom so zaliatím, pre živý plot</t>
  </si>
  <si>
    <t>Výsadba cibuľovín (aj s hĺbením výsadbovej jamky)</t>
  </si>
  <si>
    <t>kontajner, výška 30/50</t>
  </si>
  <si>
    <t>Dovoz a zloženie rastlinného materiálu</t>
  </si>
  <si>
    <t>Kotvenie stromov 3 drevenými kolmi, s polenými priečkami a úväzkom</t>
  </si>
  <si>
    <t>Výchovný rez stromov na zabezpečenie podchodnej výšky s ošetrením rán</t>
  </si>
  <si>
    <t>Balzam na rezné rany stromov</t>
  </si>
  <si>
    <t>Koly drevené opracované, priemer 6 cm, dĺžka 250 cm. 3ks/strom</t>
  </si>
  <si>
    <t xml:space="preserve">Drevená polovička na spojenie kolov, priemer 6cm, dĺžka 250 cm (1ks/1 strom) </t>
  </si>
  <si>
    <t>Kotvenie ovocných stromov 1 dreveným kolom a úväzkom</t>
  </si>
  <si>
    <t>Koly drevené opracované, priemer 6 cm, dĺžka 250 cm. 1ks/ovocný strom</t>
  </si>
  <si>
    <t>Úväzok na kotvenie stromov, z prírodného materiálu</t>
  </si>
  <si>
    <t>Tabletové hnojivo</t>
  </si>
  <si>
    <t>Juta na ochranu obalu kmeňa</t>
  </si>
  <si>
    <t>Zálievková sonda ku stromom</t>
  </si>
  <si>
    <t>Položenie mulčovacej plachty, ukotvenie skobami</t>
  </si>
  <si>
    <t>Mulčovacia plachta netkaná, hnedá - na záhony (20%  na prekrytie)</t>
  </si>
  <si>
    <t>Skoby z drôtu na ukotvenie mulčovacej plachty</t>
  </si>
  <si>
    <t>kg</t>
  </si>
  <si>
    <t xml:space="preserve">Mulčovanie výsadieb štrkom </t>
  </si>
  <si>
    <t>Dovoz a zloženie štrku</t>
  </si>
  <si>
    <t>Inštalácia "neviditeľnej" obruby (1ks/m)</t>
  </si>
  <si>
    <t>bm</t>
  </si>
  <si>
    <t>Záhonové "neviditeľné" obruby, 10% rezerva. 1ks = 1 bm (100cm).</t>
  </si>
  <si>
    <t>Vyúčtuje sa reálna spotreba.</t>
  </si>
  <si>
    <t>Spojovací materiál - klince</t>
  </si>
  <si>
    <t>Inštalácia natĺkacej obruby (7ks/m)</t>
  </si>
  <si>
    <t>Záhonové natĺkacie obruby (113,1bm x 7ks)</t>
  </si>
  <si>
    <t>Inštalácia záhonovej obruby zo zámkovej dlažby (4,5ks/bm)</t>
  </si>
  <si>
    <t>Záhonové obruby na oddelenie plôch trávnika a plôch výsadieb (113,1 bm x 4,5ks/bm + 20ks rezerva), v cene materiálu je aj plachta proti prerastaniu buriny</t>
  </si>
  <si>
    <t>Dovoz a zloženie obrúb</t>
  </si>
  <si>
    <t>Inštalácia betónového obrubníka (100x20x5cm)</t>
  </si>
  <si>
    <t>Záhradné betónové obrubníky (farba sivá, rozmer 100x20x5cm)</t>
  </si>
  <si>
    <t>Betón na zabetónovanie obrúb, v prípade potreby</t>
  </si>
  <si>
    <t>Dovoz betónu</t>
  </si>
  <si>
    <t>Drevná štiepka na mulčovanie záhonov, na výšku cca 7 cm</t>
  </si>
  <si>
    <t>Mulčovanie záhonov drevnou štiepkou</t>
  </si>
  <si>
    <t>Dovoz a zloženie štiepky</t>
  </si>
  <si>
    <t>Mulčovanie pri hr. mulča nad 50 do 100 mm kôrou</t>
  </si>
  <si>
    <t>Mulčovacia kôra borovicová, na výšku cca 5 cm, (80l/ks)</t>
  </si>
  <si>
    <t xml:space="preserve">Kameň z kameňolomu na doplnenie záhonov solitérnymi kameňmi </t>
  </si>
  <si>
    <t>cca</t>
  </si>
  <si>
    <t>Obstaranie, naloženie, dovoz a zloženie kameňa</t>
  </si>
  <si>
    <t>Umiestnenie (vrátane premiestnenia) solitérnych kameňov do plochy</t>
  </si>
  <si>
    <t>Rašelina, 250l, v prípade potreby</t>
  </si>
  <si>
    <t>Záhradnícky substrát 250l, v prípade potreby</t>
  </si>
  <si>
    <t>ZATRÁVNENIE PLôCH VÝSEVOM</t>
  </si>
  <si>
    <r>
      <t>Plošná úprava terénnych nerovností do</t>
    </r>
    <r>
      <rPr>
        <i/>
        <sz val="12"/>
        <rFont val="Times New Roman"/>
        <family val="1"/>
        <charset val="238"/>
      </rPr>
      <t xml:space="preserve"> ±5cm v rovine </t>
    </r>
  </si>
  <si>
    <t>Chemický herbicíd, totálny</t>
  </si>
  <si>
    <t>Spracovanie pôdy na výsev strojom - zakladačom trávnika a stroju nedostupných plôch ručne</t>
  </si>
  <si>
    <t>Hrabanie pôdy do roviny na 2krát</t>
  </si>
  <si>
    <t>Založenie trávnika parkového výsevom</t>
  </si>
  <si>
    <t>Zapravenie trávového semena po výseve do pôdy</t>
  </si>
  <si>
    <t>Valcovanie trávnatých plôch po výseve</t>
  </si>
  <si>
    <t>Trávové semeno</t>
  </si>
  <si>
    <t>Hnojenie granulovaným hnojivom</t>
  </si>
  <si>
    <t>Minerálne viaczložkové hnojivo pre zakladanie trávnikov (štartovacie)</t>
  </si>
  <si>
    <t>ÚVODNÁ STAROSTLIVOSŤ pre výsev</t>
  </si>
  <si>
    <t>Kosenie trávnatých plôch s vykášaním ťažko prístupných plôch, zberom, naložením a odvozom bioodpadu na kompostáreň - 3krát</t>
  </si>
  <si>
    <t>Chemické odburinenie trávnatých plôch po založení</t>
  </si>
  <si>
    <t>Selektívny chemický postrek - materiál</t>
  </si>
  <si>
    <t>Minerálne granulované hnojivo (pre celosezónne použitie)</t>
  </si>
  <si>
    <t>ZATRÁVNENIE PLôCH TRÁVNYM KOBERCOM</t>
  </si>
  <si>
    <t>Spracovanie pôdy strojom (rozrušenie a nakyprenie pôdy, hrubé zrovnanie terénu) a stroju neprístupných plôch ručne</t>
  </si>
  <si>
    <t>Valcovanie na 2krát</t>
  </si>
  <si>
    <t>Položenie siete proti krtom, ukotvenie siete</t>
  </si>
  <si>
    <t xml:space="preserve">Sieť proti krtom (1bm = 1,0 x 1,2 m), 10% naviac na prekrytie, drôtené kotvy na ukotvenie siete </t>
  </si>
  <si>
    <r>
      <t xml:space="preserve">Trávnikový koberec (5%  plánovaný odpad pri zarezávaní) - dodávateľ z  Podunajskej nížiny </t>
    </r>
    <r>
      <rPr>
        <i/>
        <sz val="10"/>
        <color indexed="8"/>
        <rFont val="Times New Roman"/>
        <family val="1"/>
        <charset val="238"/>
      </rPr>
      <t>(ťažšie humózne pôdy)</t>
    </r>
  </si>
  <si>
    <t>Dovoz trávnikového koberca (naloženie, dovoz, zloženie na pozemku objednávateľa)</t>
  </si>
  <si>
    <t>Uloženie trávnikového koberca, so zarezaním krajov</t>
  </si>
  <si>
    <t>Prenos trávnikového koberca pri pokladaní</t>
  </si>
  <si>
    <t>Prvé zaliatie</t>
  </si>
  <si>
    <t>Zavalcovanie trávnikového koberca ihneď po položení</t>
  </si>
  <si>
    <t>ÚVODNÁ STAROSTLIVOSŤ pre trávnikový koberec</t>
  </si>
  <si>
    <t>Valcovanie trávnikového koberca po položení (prvý týždeň po položení potreba min. 2krát)</t>
  </si>
  <si>
    <t>Prvé pokosenie trávnika so zberom, vykášaním ťažko prístupných plôch, naložením, odvozom a likvidáciou pokosenej trávy na kompostárni</t>
  </si>
  <si>
    <t>MLATOVÁ PLOCHA</t>
  </si>
  <si>
    <t>Vykopanie ryhy pre mlatový chodník záhradný domček a terasu, hĺbka 20cm s pomocou minibagra</t>
  </si>
  <si>
    <t>Prenájom stroja s dopravou</t>
  </si>
  <si>
    <t xml:space="preserve">vyúčtuje sa reálne </t>
  </si>
  <si>
    <t>deň</t>
  </si>
  <si>
    <t>Drenážna vrstva-makadam fr. 16-32mm</t>
  </si>
  <si>
    <t>vrstva 15-20cm</t>
  </si>
  <si>
    <t>Dovoz a zloženie makadamu</t>
  </si>
  <si>
    <t>Kamenná drť fr. 0-8mm (lomový kameň)</t>
  </si>
  <si>
    <t>vrstva 5-8cm</t>
  </si>
  <si>
    <t>Obstaranie, naloženie, dovoz a zloženie piesku a lomového kameňa</t>
  </si>
  <si>
    <t xml:space="preserve">Zhotovenie mlatových plôch, uloženie vrstiev, premiešanie materiálu, navlhčenie a utlačenie vrstiev,... </t>
  </si>
  <si>
    <t>VYVÝŠENÉ ZÁHONY</t>
  </si>
  <si>
    <t>Zhotovenie vyvýšených záhon s náterom kuchynským olejom, umiestnenie</t>
  </si>
  <si>
    <t>rozmer</t>
  </si>
  <si>
    <t xml:space="preserve">Osadenie kvetináčov do plochy </t>
  </si>
  <si>
    <t>Vyplnenie vyvýšených záhonov zeminou</t>
  </si>
  <si>
    <t>Kvalitná zemina aj prepotreby výsadieb</t>
  </si>
  <si>
    <t>Drevo na vyvýšené záhony</t>
  </si>
  <si>
    <t>červený smrek</t>
  </si>
  <si>
    <t>Obstaranie, naloženie, dovoz a zloženie dreva na vyvýšené záhony</t>
  </si>
  <si>
    <t>Spojovací materiál, pásovina na spoje</t>
  </si>
  <si>
    <t>Noppová fólia na izoláciu</t>
  </si>
  <si>
    <t>Kuchynský olej na olejovanie dreva</t>
  </si>
  <si>
    <t>odhad</t>
  </si>
  <si>
    <t xml:space="preserve">Dovoz a zloženie hotových kvetináčov k zákazníkovi </t>
  </si>
  <si>
    <t>OSTATNÉ POLOŽKY</t>
  </si>
  <si>
    <t>Protikoreňová fólia - ROOTCONTROL</t>
  </si>
  <si>
    <t>Šlapáky na chodník v záhonoch, andezit. Hrúbka 4-7cm</t>
  </si>
  <si>
    <t xml:space="preserve"> priemer 30-60cm</t>
  </si>
  <si>
    <t>Obstaranie, naloženie, dovoz a zloženie šlapákov</t>
  </si>
  <si>
    <t>Vytvorenie chodníka zo šlapákov a štrku</t>
  </si>
  <si>
    <t>Štrk na podsyp šlapákov (šutolia fr.0-8)</t>
  </si>
  <si>
    <t xml:space="preserve">v prípade potreby </t>
  </si>
  <si>
    <t>Inštalácia protikoreňovej fólie</t>
  </si>
  <si>
    <t>Tkaná textília, čierna - na štrkové záhony a pásy pri chodníku (20% prekrytie)</t>
  </si>
  <si>
    <t>Zaliatie rastlín vodou, plochy jednotlivo nad 20 m2 - stromy</t>
  </si>
  <si>
    <t>50l/strom</t>
  </si>
  <si>
    <t>Zaliatie rastlín vodou, plochy jednotlivo nad 20 m2 - kry</t>
  </si>
  <si>
    <t>5l/krík</t>
  </si>
  <si>
    <t xml:space="preserve">Dodávka vody s dopravou   </t>
  </si>
  <si>
    <t>Jutová geotextília na svah, 30% rezerva na prekrytie, 50x1,22m bal.</t>
  </si>
  <si>
    <t>Položenie jutovej geotextílie na svah</t>
  </si>
  <si>
    <t>Doprava nad rámec plánovaných prác</t>
  </si>
  <si>
    <t>km</t>
  </si>
  <si>
    <r>
      <t xml:space="preserve">Iné, tu nešpecifikované </t>
    </r>
    <r>
      <rPr>
        <b/>
        <i/>
        <sz val="10"/>
        <color indexed="8"/>
        <rFont val="Times New Roman"/>
        <family val="1"/>
        <charset val="238"/>
      </rPr>
      <t>odborné</t>
    </r>
    <r>
      <rPr>
        <i/>
        <sz val="10"/>
        <color indexed="8"/>
        <rFont val="Times New Roman"/>
        <family val="2"/>
      </rPr>
      <t xml:space="preserve"> práce</t>
    </r>
  </si>
  <si>
    <t>hod.</t>
  </si>
  <si>
    <r>
      <t xml:space="preserve">Iné, tu nešpecifikované </t>
    </r>
    <r>
      <rPr>
        <b/>
        <i/>
        <sz val="10"/>
        <color indexed="8"/>
        <rFont val="Times New Roman"/>
        <family val="1"/>
        <charset val="238"/>
      </rPr>
      <t>pomocné</t>
    </r>
    <r>
      <rPr>
        <i/>
        <sz val="10"/>
        <color indexed="8"/>
        <rFont val="Times New Roman"/>
        <family val="2"/>
      </rPr>
      <t xml:space="preserve"> práce</t>
    </r>
  </si>
  <si>
    <t>Cena spolu bez DPH</t>
  </si>
  <si>
    <t>Rekapitulácia</t>
  </si>
  <si>
    <t>Pracovné náklady</t>
  </si>
  <si>
    <t>Materiálové náklady</t>
  </si>
  <si>
    <t>Rastlinný materiál</t>
  </si>
  <si>
    <r>
      <t xml:space="preserve">Iné náklady </t>
    </r>
    <r>
      <rPr>
        <i/>
        <sz val="12"/>
        <color indexed="8"/>
        <rFont val="Times New Roman"/>
        <family val="1"/>
        <charset val="238"/>
      </rPr>
      <t>(napr. doprava materiálu)</t>
    </r>
  </si>
  <si>
    <t>DPH na materiál 20%</t>
  </si>
  <si>
    <t>DPH na prácu 20%</t>
  </si>
  <si>
    <t>Cena spolu s DPH</t>
  </si>
  <si>
    <t>Acer campestre (javor poľný)</t>
  </si>
  <si>
    <t>Spiraea betulifolia 'Tor' (tavoľník brezolistý)</t>
  </si>
  <si>
    <t>Physocarpus opulifolius 'Little Angel' (tavoľa kalinolistá)</t>
  </si>
  <si>
    <t>kontajner (závisí od termínu výsadby), obvod kmeňa 16/18</t>
  </si>
  <si>
    <t>Zákonný poplatok za uloženie a zneškodnenie pôvodnej zeminy</t>
  </si>
  <si>
    <t>Výkaz výmer</t>
  </si>
  <si>
    <t>Rekonštrukcia Mikovíniho ulice II. etapa, Trnava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</si>
</sst>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164" formatCode="[$-F800]dddd\,\ mmmm\ dd\,\ yyyy"/>
    <numFmt numFmtId="165" formatCode="0.0"/>
    <numFmt numFmtId="166" formatCode="#,##0.00\ [$€-1]"/>
    <numFmt numFmtId="167" formatCode="_-* #,##0.00\ [$€-41B]_-;\-* #,##0.00\ [$€-41B]_-;_-* &quot;-&quot;??\ [$€-41B]_-;_-@_-"/>
    <numFmt numFmtId="168" formatCode="#,##0.00&quot; €&quot;"/>
    <numFmt numFmtId="169" formatCode="#,##0.00\ &quot;€&quot;"/>
    <numFmt numFmtId="170" formatCode="#,##0.00\ [$Sk-41B]"/>
  </numFmts>
  <fonts count="5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color indexed="8"/>
      <name val="Arial"/>
      <family val="2"/>
    </font>
    <font>
      <b/>
      <sz val="14"/>
      <name val="Arial"/>
      <family val="2"/>
      <charset val="238"/>
    </font>
    <font>
      <b/>
      <sz val="22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Arial"/>
      <family val="2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theme="6" tint="0.59999389629810485"/>
      <name val="Times New Roman"/>
      <family val="1"/>
      <charset val="238"/>
    </font>
    <font>
      <sz val="10"/>
      <color indexed="8"/>
      <name val="Times New Roman"/>
      <family val="2"/>
    </font>
    <font>
      <i/>
      <sz val="12"/>
      <color indexed="8"/>
      <name val="Times New Roman"/>
      <family val="2"/>
      <charset val="238"/>
    </font>
    <font>
      <sz val="10"/>
      <color indexed="8"/>
      <name val="Times New Roman"/>
      <family val="2"/>
      <charset val="238"/>
    </font>
    <font>
      <sz val="12"/>
      <color indexed="8"/>
      <name val="Times New Roman"/>
      <family val="2"/>
      <charset val="238"/>
    </font>
    <font>
      <sz val="12"/>
      <color indexed="8"/>
      <name val="Times New Roman"/>
      <family val="2"/>
    </font>
    <font>
      <b/>
      <sz val="12"/>
      <color indexed="8"/>
      <name val="Times New Roman"/>
      <family val="2"/>
    </font>
    <font>
      <i/>
      <sz val="12"/>
      <name val="Times New Roman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2"/>
      <charset val="238"/>
    </font>
    <font>
      <i/>
      <sz val="10"/>
      <name val="Arial"/>
      <family val="2"/>
      <charset val="238"/>
    </font>
    <font>
      <sz val="12"/>
      <name val="Times New Roman"/>
      <family val="2"/>
      <charset val="238"/>
    </font>
    <font>
      <sz val="10"/>
      <name val="Times New Roman"/>
      <family val="2"/>
      <charset val="238"/>
    </font>
    <font>
      <i/>
      <sz val="12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sz val="12"/>
      <color indexed="8"/>
      <name val="Times New Roman"/>
      <family val="2"/>
      <charset val="238"/>
    </font>
    <font>
      <i/>
      <sz val="10"/>
      <color indexed="8"/>
      <name val="Times New Roman"/>
      <family val="2"/>
      <charset val="238"/>
    </font>
    <font>
      <b/>
      <i/>
      <sz val="10"/>
      <color indexed="8"/>
      <name val="Times New Roman"/>
      <family val="1"/>
      <charset val="238"/>
    </font>
    <font>
      <i/>
      <sz val="10"/>
      <color indexed="8"/>
      <name val="Times New Roman"/>
      <family val="2"/>
    </font>
    <font>
      <b/>
      <sz val="16"/>
      <color indexed="8"/>
      <name val="Times New Roman"/>
      <family val="2"/>
    </font>
    <font>
      <b/>
      <sz val="8"/>
      <name val="Times New Roman"/>
      <family val="2"/>
    </font>
    <font>
      <b/>
      <sz val="16"/>
      <name val="Times New Roman"/>
      <family val="1"/>
      <charset val="238"/>
    </font>
    <font>
      <b/>
      <sz val="14"/>
      <color indexed="8"/>
      <name val="Times New Roman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i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name val="Arial"/>
      <family val="2"/>
    </font>
    <font>
      <i/>
      <sz val="10"/>
      <color indexed="8"/>
      <name val="Arial"/>
      <family val="2"/>
    </font>
    <font>
      <sz val="10"/>
      <color rgb="FF500050"/>
      <name val="Arial"/>
      <family val="2"/>
      <charset val="238"/>
    </font>
    <font>
      <u/>
      <sz val="10"/>
      <color theme="10"/>
      <name val="Arial"/>
      <family val="2"/>
      <charset val="238"/>
    </font>
    <font>
      <i/>
      <sz val="10"/>
      <name val="Arial"/>
      <family val="2"/>
    </font>
    <font>
      <b/>
      <sz val="12"/>
      <color indexed="50"/>
      <name val="Times New Roman"/>
      <family val="1"/>
      <charset val="238"/>
    </font>
    <font>
      <sz val="10"/>
      <name val="Tahoma"/>
      <family val="2"/>
      <charset val="238"/>
    </font>
    <font>
      <i/>
      <u/>
      <sz val="10"/>
      <name val="Arial"/>
      <family val="2"/>
      <charset val="238"/>
    </font>
    <font>
      <b/>
      <sz val="10"/>
      <color indexed="50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22"/>
      </patternFill>
    </fill>
  </fills>
  <borders count="4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44" fontId="1" fillId="0" borderId="0" applyFill="0" applyBorder="0" applyAlignment="0" applyProtection="0"/>
    <xf numFmtId="9" fontId="1" fillId="0" borderId="0" applyFill="0" applyBorder="0" applyAlignment="0" applyProtection="0"/>
    <xf numFmtId="0" fontId="46" fillId="0" borderId="0" applyNumberFormat="0" applyFill="0" applyBorder="0" applyAlignment="0" applyProtection="0"/>
    <xf numFmtId="0" fontId="1" fillId="0" borderId="0"/>
    <xf numFmtId="0" fontId="1" fillId="0" borderId="0"/>
    <xf numFmtId="0" fontId="49" fillId="0" borderId="0"/>
  </cellStyleXfs>
  <cellXfs count="349">
    <xf numFmtId="0" fontId="0" fillId="0" borderId="0" xfId="0"/>
    <xf numFmtId="0" fontId="2" fillId="0" borderId="0" xfId="0" applyNumberFormat="1" applyFont="1" applyFill="1" applyBorder="1" applyAlignment="1" applyProtection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0" fontId="2" fillId="0" borderId="0" xfId="0" applyNumberFormat="1" applyFont="1" applyFill="1" applyBorder="1" applyAlignment="1" applyProtection="1">
      <alignment horizontal="right"/>
    </xf>
    <xf numFmtId="0" fontId="5" fillId="0" borderId="0" xfId="4" applyFont="1"/>
    <xf numFmtId="0" fontId="2" fillId="0" borderId="0" xfId="4" applyNumberFormat="1" applyFont="1" applyFill="1" applyBorder="1" applyAlignment="1" applyProtection="1">
      <alignment horizontal="right"/>
    </xf>
    <xf numFmtId="0" fontId="2" fillId="0" borderId="1" xfId="0" applyNumberFormat="1" applyFont="1" applyFill="1" applyBorder="1" applyAlignment="1" applyProtection="1">
      <alignment horizontal="left"/>
    </xf>
    <xf numFmtId="0" fontId="5" fillId="0" borderId="1" xfId="4" applyFont="1" applyBorder="1"/>
    <xf numFmtId="0" fontId="6" fillId="0" borderId="1" xfId="4" applyNumberFormat="1" applyFont="1" applyFill="1" applyBorder="1" applyAlignment="1" applyProtection="1">
      <alignment horizontal="right"/>
    </xf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6" fillId="0" borderId="1" xfId="0" applyNumberFormat="1" applyFont="1" applyFill="1" applyBorder="1" applyAlignment="1" applyProtection="1">
      <alignment horizontal="right"/>
    </xf>
    <xf numFmtId="164" fontId="7" fillId="0" borderId="0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/>
    </xf>
    <xf numFmtId="165" fontId="8" fillId="0" borderId="0" xfId="0" applyNumberFormat="1" applyFont="1" applyAlignment="1">
      <alignment horizontal="center"/>
    </xf>
    <xf numFmtId="165" fontId="5" fillId="0" borderId="0" xfId="0" applyNumberFormat="1" applyFont="1"/>
    <xf numFmtId="0" fontId="9" fillId="0" borderId="2" xfId="4" applyNumberFormat="1" applyFont="1" applyFill="1" applyBorder="1" applyAlignment="1" applyProtection="1">
      <alignment horizontal="left"/>
    </xf>
    <xf numFmtId="3" fontId="9" fillId="0" borderId="2" xfId="5" applyNumberFormat="1" applyFont="1" applyFill="1" applyBorder="1" applyAlignment="1" applyProtection="1">
      <alignment horizontal="right"/>
    </xf>
    <xf numFmtId="165" fontId="9" fillId="0" borderId="2" xfId="4" applyNumberFormat="1" applyFont="1" applyFill="1" applyBorder="1" applyAlignment="1" applyProtection="1">
      <alignment horizontal="left"/>
    </xf>
    <xf numFmtId="3" fontId="10" fillId="0" borderId="2" xfId="5" applyNumberFormat="1" applyFont="1" applyBorder="1" applyAlignment="1">
      <alignment horizontal="right"/>
    </xf>
    <xf numFmtId="0" fontId="10" fillId="0" borderId="2" xfId="4" applyFont="1" applyBorder="1"/>
    <xf numFmtId="0" fontId="11" fillId="0" borderId="3" xfId="4" applyNumberFormat="1" applyFont="1" applyFill="1" applyBorder="1" applyAlignment="1" applyProtection="1">
      <alignment horizontal="left"/>
    </xf>
    <xf numFmtId="3" fontId="11" fillId="0" borderId="3" xfId="5" applyNumberFormat="1" applyFont="1" applyFill="1" applyBorder="1" applyAlignment="1" applyProtection="1">
      <alignment horizontal="right"/>
    </xf>
    <xf numFmtId="165" fontId="11" fillId="0" borderId="3" xfId="4" applyNumberFormat="1" applyFont="1" applyFill="1" applyBorder="1" applyAlignment="1" applyProtection="1">
      <alignment horizontal="left"/>
    </xf>
    <xf numFmtId="0" fontId="5" fillId="0" borderId="3" xfId="4" applyFont="1" applyBorder="1"/>
    <xf numFmtId="0" fontId="5" fillId="0" borderId="3" xfId="4" applyFont="1" applyBorder="1" applyAlignment="1">
      <alignment horizontal="right"/>
    </xf>
    <xf numFmtId="3" fontId="5" fillId="0" borderId="3" xfId="5" applyNumberFormat="1" applyFont="1" applyBorder="1" applyAlignment="1">
      <alignment horizontal="right"/>
    </xf>
    <xf numFmtId="0" fontId="11" fillId="0" borderId="2" xfId="4" applyNumberFormat="1" applyFont="1" applyFill="1" applyBorder="1" applyAlignment="1" applyProtection="1">
      <alignment horizontal="left"/>
    </xf>
    <xf numFmtId="3" fontId="11" fillId="0" borderId="2" xfId="5" applyNumberFormat="1" applyFont="1" applyFill="1" applyBorder="1" applyAlignment="1" applyProtection="1">
      <alignment horizontal="right"/>
    </xf>
    <xf numFmtId="165" fontId="11" fillId="0" borderId="2" xfId="4" applyNumberFormat="1" applyFont="1" applyFill="1" applyBorder="1" applyAlignment="1" applyProtection="1">
      <alignment horizontal="left"/>
    </xf>
    <xf numFmtId="3" fontId="11" fillId="0" borderId="2" xfId="4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right" wrapText="1"/>
    </xf>
    <xf numFmtId="165" fontId="12" fillId="0" borderId="0" xfId="0" applyNumberFormat="1" applyFont="1" applyFill="1" applyBorder="1" applyAlignment="1" applyProtection="1">
      <alignment horizontal="right"/>
    </xf>
    <xf numFmtId="3" fontId="5" fillId="0" borderId="3" xfId="4" applyNumberFormat="1" applyFont="1" applyBorder="1" applyAlignment="1">
      <alignment horizontal="right"/>
    </xf>
    <xf numFmtId="0" fontId="5" fillId="0" borderId="2" xfId="4" applyFont="1" applyBorder="1"/>
    <xf numFmtId="0" fontId="5" fillId="0" borderId="2" xfId="4" applyFont="1" applyBorder="1" applyAlignment="1">
      <alignment horizontal="right"/>
    </xf>
    <xf numFmtId="1" fontId="5" fillId="0" borderId="2" xfId="4" applyNumberFormat="1" applyFont="1" applyBorder="1" applyAlignment="1">
      <alignment horizontal="right"/>
    </xf>
    <xf numFmtId="0" fontId="13" fillId="2" borderId="4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165" fontId="13" fillId="2" borderId="6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 wrapText="1"/>
    </xf>
    <xf numFmtId="165" fontId="13" fillId="2" borderId="9" xfId="0" applyNumberFormat="1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/>
    </xf>
    <xf numFmtId="0" fontId="11" fillId="3" borderId="11" xfId="0" applyNumberFormat="1" applyFont="1" applyFill="1" applyBorder="1" applyAlignment="1" applyProtection="1">
      <alignment horizontal="right" vertical="center" wrapText="1"/>
    </xf>
    <xf numFmtId="4" fontId="14" fillId="3" borderId="11" xfId="0" applyNumberFormat="1" applyFont="1" applyFill="1" applyBorder="1" applyAlignment="1" applyProtection="1">
      <alignment vertical="center" wrapText="1"/>
    </xf>
    <xf numFmtId="0" fontId="13" fillId="3" borderId="11" xfId="0" applyNumberFormat="1" applyFont="1" applyFill="1" applyBorder="1" applyAlignment="1" applyProtection="1">
      <alignment vertical="center" wrapText="1"/>
    </xf>
    <xf numFmtId="0" fontId="5" fillId="3" borderId="11" xfId="0" applyFont="1" applyFill="1" applyBorder="1"/>
    <xf numFmtId="166" fontId="7" fillId="3" borderId="11" xfId="0" applyNumberFormat="1" applyFont="1" applyFill="1" applyBorder="1" applyAlignment="1">
      <alignment horizontal="right" vertical="center"/>
    </xf>
    <xf numFmtId="0" fontId="16" fillId="0" borderId="12" xfId="0" applyNumberFormat="1" applyFont="1" applyFill="1" applyBorder="1" applyAlignment="1" applyProtection="1">
      <alignment horizontal="left" vertical="center" wrapText="1"/>
    </xf>
    <xf numFmtId="0" fontId="17" fillId="0" borderId="13" xfId="0" applyNumberFormat="1" applyFont="1" applyFill="1" applyBorder="1" applyAlignment="1" applyProtection="1">
      <alignment horizontal="right" wrapText="1"/>
    </xf>
    <xf numFmtId="4" fontId="18" fillId="0" borderId="14" xfId="0" applyNumberFormat="1" applyFont="1" applyFill="1" applyBorder="1" applyAlignment="1" applyProtection="1">
      <alignment horizontal="right" wrapText="1"/>
    </xf>
    <xf numFmtId="0" fontId="18" fillId="0" borderId="15" xfId="0" applyNumberFormat="1" applyFont="1" applyFill="1" applyBorder="1" applyAlignment="1" applyProtection="1">
      <alignment horizontal="center"/>
    </xf>
    <xf numFmtId="0" fontId="15" fillId="0" borderId="14" xfId="0" applyNumberFormat="1" applyFont="1" applyFill="1" applyBorder="1" applyAlignment="1" applyProtection="1">
      <alignment horizontal="center"/>
    </xf>
    <xf numFmtId="166" fontId="19" fillId="0" borderId="14" xfId="0" applyNumberFormat="1" applyFont="1" applyFill="1" applyBorder="1" applyAlignment="1" applyProtection="1">
      <alignment horizontal="right"/>
    </xf>
    <xf numFmtId="166" fontId="20" fillId="0" borderId="16" xfId="0" applyNumberFormat="1" applyFont="1" applyFill="1" applyBorder="1" applyAlignment="1" applyProtection="1">
      <alignment horizontal="right"/>
    </xf>
    <xf numFmtId="0" fontId="21" fillId="0" borderId="18" xfId="0" applyNumberFormat="1" applyFont="1" applyFill="1" applyBorder="1" applyAlignment="1" applyProtection="1">
      <alignment horizontal="left" vertical="center" wrapText="1"/>
    </xf>
    <xf numFmtId="0" fontId="17" fillId="0" borderId="19" xfId="0" applyNumberFormat="1" applyFont="1" applyFill="1" applyBorder="1" applyAlignment="1" applyProtection="1">
      <alignment horizontal="right" wrapText="1"/>
    </xf>
    <xf numFmtId="0" fontId="21" fillId="5" borderId="18" xfId="0" applyNumberFormat="1" applyFont="1" applyFill="1" applyBorder="1" applyAlignment="1" applyProtection="1">
      <alignment horizontal="left" vertical="center" wrapText="1"/>
    </xf>
    <xf numFmtId="0" fontId="17" fillId="5" borderId="19" xfId="0" applyNumberFormat="1" applyFont="1" applyFill="1" applyBorder="1" applyAlignment="1" applyProtection="1">
      <alignment horizontal="right" wrapText="1"/>
    </xf>
    <xf numFmtId="4" fontId="18" fillId="5" borderId="14" xfId="0" applyNumberFormat="1" applyFont="1" applyFill="1" applyBorder="1" applyAlignment="1" applyProtection="1">
      <alignment horizontal="right" wrapText="1"/>
    </xf>
    <xf numFmtId="0" fontId="18" fillId="5" borderId="15" xfId="0" applyNumberFormat="1" applyFont="1" applyFill="1" applyBorder="1" applyAlignment="1" applyProtection="1">
      <alignment horizontal="center"/>
    </xf>
    <xf numFmtId="0" fontId="15" fillId="5" borderId="14" xfId="0" applyNumberFormat="1" applyFont="1" applyFill="1" applyBorder="1" applyAlignment="1" applyProtection="1">
      <alignment horizontal="center"/>
    </xf>
    <xf numFmtId="168" fontId="22" fillId="6" borderId="15" xfId="5" applyNumberFormat="1" applyFont="1" applyFill="1" applyBorder="1" applyAlignment="1">
      <alignment horizontal="right"/>
    </xf>
    <xf numFmtId="166" fontId="23" fillId="5" borderId="16" xfId="4" applyNumberFormat="1" applyFont="1" applyFill="1" applyBorder="1" applyAlignment="1" applyProtection="1">
      <alignment horizontal="right"/>
    </xf>
    <xf numFmtId="166" fontId="19" fillId="5" borderId="14" xfId="0" applyNumberFormat="1" applyFont="1" applyFill="1" applyBorder="1" applyAlignment="1" applyProtection="1">
      <alignment horizontal="right"/>
    </xf>
    <xf numFmtId="166" fontId="20" fillId="5" borderId="16" xfId="0" applyNumberFormat="1" applyFont="1" applyFill="1" applyBorder="1" applyAlignment="1" applyProtection="1">
      <alignment horizontal="right"/>
    </xf>
    <xf numFmtId="0" fontId="12" fillId="3" borderId="11" xfId="0" applyNumberFormat="1" applyFont="1" applyFill="1" applyBorder="1" applyAlignment="1" applyProtection="1">
      <alignment vertical="center" wrapText="1"/>
    </xf>
    <xf numFmtId="0" fontId="16" fillId="7" borderId="12" xfId="4" applyNumberFormat="1" applyFont="1" applyFill="1" applyBorder="1" applyAlignment="1" applyProtection="1">
      <alignment horizontal="left" vertical="center" wrapText="1"/>
    </xf>
    <xf numFmtId="0" fontId="17" fillId="7" borderId="13" xfId="4" applyNumberFormat="1" applyFont="1" applyFill="1" applyBorder="1" applyAlignment="1" applyProtection="1">
      <alignment horizontal="right" wrapText="1"/>
    </xf>
    <xf numFmtId="4" fontId="18" fillId="7" borderId="14" xfId="4" applyNumberFormat="1" applyFont="1" applyFill="1" applyBorder="1" applyAlignment="1" applyProtection="1">
      <alignment horizontal="right" wrapText="1"/>
    </xf>
    <xf numFmtId="0" fontId="18" fillId="7" borderId="15" xfId="4" applyNumberFormat="1" applyFont="1" applyFill="1" applyBorder="1" applyAlignment="1" applyProtection="1">
      <alignment horizontal="center"/>
    </xf>
    <xf numFmtId="0" fontId="15" fillId="7" borderId="14" xfId="4" applyNumberFormat="1" applyFont="1" applyFill="1" applyBorder="1" applyAlignment="1" applyProtection="1">
      <alignment horizontal="center"/>
    </xf>
    <xf numFmtId="166" fontId="19" fillId="7" borderId="14" xfId="4" applyNumberFormat="1" applyFont="1" applyFill="1" applyBorder="1" applyAlignment="1" applyProtection="1">
      <alignment horizontal="right"/>
    </xf>
    <xf numFmtId="166" fontId="20" fillId="7" borderId="16" xfId="4" applyNumberFormat="1" applyFont="1" applyFill="1" applyBorder="1" applyAlignment="1" applyProtection="1">
      <alignment horizontal="right"/>
    </xf>
    <xf numFmtId="0" fontId="16" fillId="0" borderId="12" xfId="4" applyNumberFormat="1" applyFont="1" applyFill="1" applyBorder="1" applyAlignment="1" applyProtection="1">
      <alignment horizontal="left" vertical="center" wrapText="1"/>
    </xf>
    <xf numFmtId="0" fontId="17" fillId="0" borderId="13" xfId="4" applyNumberFormat="1" applyFont="1" applyFill="1" applyBorder="1" applyAlignment="1" applyProtection="1">
      <alignment horizontal="right" wrapText="1"/>
    </xf>
    <xf numFmtId="0" fontId="18" fillId="0" borderId="15" xfId="4" applyNumberFormat="1" applyFont="1" applyFill="1" applyBorder="1" applyAlignment="1" applyProtection="1">
      <alignment horizontal="center"/>
    </xf>
    <xf numFmtId="0" fontId="15" fillId="0" borderId="14" xfId="4" applyNumberFormat="1" applyFont="1" applyFill="1" applyBorder="1" applyAlignment="1" applyProtection="1">
      <alignment horizontal="center"/>
    </xf>
    <xf numFmtId="166" fontId="20" fillId="0" borderId="16" xfId="4" applyNumberFormat="1" applyFont="1" applyFill="1" applyBorder="1" applyAlignment="1" applyProtection="1">
      <alignment horizontal="right"/>
    </xf>
    <xf numFmtId="0" fontId="16" fillId="5" borderId="12" xfId="4" applyNumberFormat="1" applyFont="1" applyFill="1" applyBorder="1" applyAlignment="1" applyProtection="1">
      <alignment horizontal="left" vertical="center" wrapText="1"/>
    </xf>
    <xf numFmtId="0" fontId="17" fillId="5" borderId="13" xfId="4" applyNumberFormat="1" applyFont="1" applyFill="1" applyBorder="1" applyAlignment="1" applyProtection="1">
      <alignment horizontal="right" wrapText="1"/>
    </xf>
    <xf numFmtId="4" fontId="18" fillId="5" borderId="14" xfId="4" applyNumberFormat="1" applyFont="1" applyFill="1" applyBorder="1" applyAlignment="1" applyProtection="1">
      <alignment horizontal="right" wrapText="1"/>
    </xf>
    <xf numFmtId="0" fontId="18" fillId="5" borderId="15" xfId="4" applyNumberFormat="1" applyFont="1" applyFill="1" applyBorder="1" applyAlignment="1" applyProtection="1">
      <alignment horizontal="center"/>
    </xf>
    <xf numFmtId="0" fontId="15" fillId="5" borderId="14" xfId="4" applyNumberFormat="1" applyFont="1" applyFill="1" applyBorder="1" applyAlignment="1" applyProtection="1">
      <alignment horizontal="center"/>
    </xf>
    <xf numFmtId="0" fontId="16" fillId="0" borderId="18" xfId="5" applyNumberFormat="1" applyFont="1" applyFill="1" applyBorder="1" applyAlignment="1" applyProtection="1">
      <alignment horizontal="left" wrapText="1"/>
    </xf>
    <xf numFmtId="0" fontId="11" fillId="0" borderId="19" xfId="5" applyNumberFormat="1" applyFont="1" applyFill="1" applyBorder="1" applyAlignment="1" applyProtection="1">
      <alignment horizontal="right" vertical="center" wrapText="1"/>
    </xf>
    <xf numFmtId="4" fontId="18" fillId="0" borderId="15" xfId="0" applyNumberFormat="1" applyFont="1" applyFill="1" applyBorder="1" applyAlignment="1" applyProtection="1">
      <alignment horizontal="right" wrapText="1"/>
    </xf>
    <xf numFmtId="0" fontId="18" fillId="0" borderId="15" xfId="5" applyNumberFormat="1" applyFont="1" applyFill="1" applyBorder="1" applyAlignment="1" applyProtection="1">
      <alignment horizontal="center"/>
    </xf>
    <xf numFmtId="0" fontId="17" fillId="0" borderId="15" xfId="5" applyNumberFormat="1" applyFont="1" applyFill="1" applyBorder="1" applyAlignment="1" applyProtection="1">
      <alignment horizontal="center"/>
    </xf>
    <xf numFmtId="166" fontId="7" fillId="0" borderId="15" xfId="5" applyNumberFormat="1" applyFont="1" applyFill="1" applyBorder="1" applyAlignment="1">
      <alignment horizontal="right"/>
    </xf>
    <xf numFmtId="0" fontId="16" fillId="0" borderId="12" xfId="4" applyNumberFormat="1" applyFont="1" applyFill="1" applyBorder="1" applyAlignment="1" applyProtection="1">
      <alignment horizontal="left" wrapText="1"/>
    </xf>
    <xf numFmtId="0" fontId="11" fillId="0" borderId="13" xfId="4" applyNumberFormat="1" applyFont="1" applyFill="1" applyBorder="1" applyAlignment="1" applyProtection="1">
      <alignment horizontal="right" vertical="center" wrapText="1"/>
    </xf>
    <xf numFmtId="0" fontId="18" fillId="0" borderId="14" xfId="4" applyNumberFormat="1" applyFont="1" applyFill="1" applyBorder="1" applyAlignment="1" applyProtection="1">
      <alignment horizontal="center"/>
    </xf>
    <xf numFmtId="166" fontId="7" fillId="0" borderId="14" xfId="4" applyNumberFormat="1" applyFont="1" applyFill="1" applyBorder="1" applyAlignment="1">
      <alignment horizontal="right"/>
    </xf>
    <xf numFmtId="0" fontId="16" fillId="8" borderId="12" xfId="4" applyNumberFormat="1" applyFont="1" applyFill="1" applyBorder="1" applyAlignment="1" applyProtection="1">
      <alignment horizontal="left" vertical="center" wrapText="1"/>
    </xf>
    <xf numFmtId="0" fontId="17" fillId="8" borderId="13" xfId="4" applyNumberFormat="1" applyFont="1" applyFill="1" applyBorder="1" applyAlignment="1" applyProtection="1">
      <alignment horizontal="right" wrapText="1"/>
    </xf>
    <xf numFmtId="4" fontId="18" fillId="8" borderId="14" xfId="0" applyNumberFormat="1" applyFont="1" applyFill="1" applyBorder="1" applyAlignment="1" applyProtection="1">
      <alignment horizontal="right" wrapText="1"/>
    </xf>
    <xf numFmtId="0" fontId="18" fillId="8" borderId="15" xfId="4" applyNumberFormat="1" applyFont="1" applyFill="1" applyBorder="1" applyAlignment="1" applyProtection="1">
      <alignment horizontal="center"/>
    </xf>
    <xf numFmtId="0" fontId="15" fillId="8" borderId="14" xfId="4" applyNumberFormat="1" applyFont="1" applyFill="1" applyBorder="1" applyAlignment="1" applyProtection="1">
      <alignment horizontal="center"/>
    </xf>
    <xf numFmtId="166" fontId="19" fillId="8" borderId="14" xfId="0" applyNumberFormat="1" applyFont="1" applyFill="1" applyBorder="1" applyAlignment="1" applyProtection="1">
      <alignment horizontal="right"/>
    </xf>
    <xf numFmtId="166" fontId="20" fillId="8" borderId="16" xfId="4" applyNumberFormat="1" applyFont="1" applyFill="1" applyBorder="1" applyAlignment="1" applyProtection="1">
      <alignment horizontal="right"/>
    </xf>
    <xf numFmtId="0" fontId="5" fillId="8" borderId="0" xfId="0" applyFont="1" applyFill="1"/>
    <xf numFmtId="167" fontId="5" fillId="8" borderId="0" xfId="0" applyNumberFormat="1" applyFont="1" applyFill="1"/>
    <xf numFmtId="0" fontId="5" fillId="8" borderId="0" xfId="0" applyNumberFormat="1" applyFont="1" applyFill="1"/>
    <xf numFmtId="0" fontId="21" fillId="0" borderId="12" xfId="4" applyNumberFormat="1" applyFont="1" applyFill="1" applyBorder="1" applyAlignment="1" applyProtection="1">
      <alignment horizontal="left" vertical="center" wrapText="1"/>
    </xf>
    <xf numFmtId="0" fontId="11" fillId="7" borderId="13" xfId="4" applyNumberFormat="1" applyFont="1" applyFill="1" applyBorder="1" applyAlignment="1" applyProtection="1">
      <alignment horizontal="right" vertical="center" wrapText="1"/>
    </xf>
    <xf numFmtId="4" fontId="12" fillId="7" borderId="14" xfId="4" applyNumberFormat="1" applyFont="1" applyFill="1" applyBorder="1" applyAlignment="1" applyProtection="1">
      <alignment wrapText="1"/>
    </xf>
    <xf numFmtId="0" fontId="18" fillId="7" borderId="14" xfId="4" applyNumberFormat="1" applyFont="1" applyFill="1" applyBorder="1" applyAlignment="1" applyProtection="1">
      <alignment horizontal="center"/>
    </xf>
    <xf numFmtId="166" fontId="25" fillId="7" borderId="15" xfId="4" applyNumberFormat="1" applyFont="1" applyFill="1" applyBorder="1" applyAlignment="1" applyProtection="1">
      <alignment horizontal="right"/>
    </xf>
    <xf numFmtId="166" fontId="7" fillId="7" borderId="14" xfId="4" applyNumberFormat="1" applyFont="1" applyFill="1" applyBorder="1" applyAlignment="1">
      <alignment horizontal="right"/>
    </xf>
    <xf numFmtId="169" fontId="22" fillId="7" borderId="14" xfId="4" applyNumberFormat="1" applyFont="1" applyFill="1" applyBorder="1" applyAlignment="1"/>
    <xf numFmtId="0" fontId="21" fillId="5" borderId="12" xfId="4" applyNumberFormat="1" applyFont="1" applyFill="1" applyBorder="1" applyAlignment="1" applyProtection="1">
      <alignment horizontal="left" vertical="center" wrapText="1"/>
    </xf>
    <xf numFmtId="0" fontId="26" fillId="5" borderId="13" xfId="4" applyNumberFormat="1" applyFont="1" applyFill="1" applyBorder="1" applyAlignment="1" applyProtection="1">
      <alignment horizontal="right" wrapText="1"/>
    </xf>
    <xf numFmtId="4" fontId="25" fillId="5" borderId="14" xfId="4" applyNumberFormat="1" applyFont="1" applyFill="1" applyBorder="1" applyAlignment="1" applyProtection="1">
      <alignment horizontal="right" wrapText="1"/>
    </xf>
    <xf numFmtId="0" fontId="25" fillId="5" borderId="15" xfId="4" applyNumberFormat="1" applyFont="1" applyFill="1" applyBorder="1" applyAlignment="1" applyProtection="1">
      <alignment horizontal="center"/>
    </xf>
    <xf numFmtId="0" fontId="26" fillId="5" borderId="14" xfId="4" applyNumberFormat="1" applyFont="1" applyFill="1" applyBorder="1" applyAlignment="1" applyProtection="1">
      <alignment horizontal="center"/>
    </xf>
    <xf numFmtId="0" fontId="16" fillId="7" borderId="20" xfId="4" applyNumberFormat="1" applyFont="1" applyFill="1" applyBorder="1" applyAlignment="1" applyProtection="1">
      <alignment horizontal="left" vertical="center" wrapText="1"/>
    </xf>
    <xf numFmtId="0" fontId="11" fillId="7" borderId="21" xfId="4" applyNumberFormat="1" applyFont="1" applyFill="1" applyBorder="1" applyAlignment="1" applyProtection="1">
      <alignment horizontal="right" vertical="center" wrapText="1"/>
    </xf>
    <xf numFmtId="4" fontId="12" fillId="7" borderId="9" xfId="4" applyNumberFormat="1" applyFont="1" applyFill="1" applyBorder="1" applyAlignment="1" applyProtection="1">
      <alignment wrapText="1"/>
    </xf>
    <xf numFmtId="0" fontId="18" fillId="7" borderId="9" xfId="4" applyNumberFormat="1" applyFont="1" applyFill="1" applyBorder="1" applyAlignment="1" applyProtection="1">
      <alignment horizontal="center"/>
    </xf>
    <xf numFmtId="0" fontId="15" fillId="7" borderId="9" xfId="4" applyNumberFormat="1" applyFont="1" applyFill="1" applyBorder="1" applyAlignment="1" applyProtection="1">
      <alignment horizontal="center"/>
    </xf>
    <xf numFmtId="166" fontId="25" fillId="7" borderId="22" xfId="4" applyNumberFormat="1" applyFont="1" applyFill="1" applyBorder="1" applyAlignment="1" applyProtection="1">
      <alignment horizontal="right"/>
    </xf>
    <xf numFmtId="166" fontId="7" fillId="7" borderId="9" xfId="4" applyNumberFormat="1" applyFont="1" applyFill="1" applyBorder="1" applyAlignment="1">
      <alignment horizontal="right"/>
    </xf>
    <xf numFmtId="166" fontId="25" fillId="7" borderId="14" xfId="4" applyNumberFormat="1" applyFont="1" applyFill="1" applyBorder="1" applyAlignment="1" applyProtection="1">
      <alignment horizontal="right"/>
    </xf>
    <xf numFmtId="0" fontId="16" fillId="0" borderId="17" xfId="4" applyNumberFormat="1" applyFont="1" applyFill="1" applyBorder="1" applyAlignment="1" applyProtection="1">
      <alignment horizontal="left" vertical="center" wrapText="1"/>
    </xf>
    <xf numFmtId="0" fontId="17" fillId="0" borderId="23" xfId="4" applyNumberFormat="1" applyFont="1" applyFill="1" applyBorder="1" applyAlignment="1" applyProtection="1">
      <alignment horizontal="right" wrapText="1"/>
    </xf>
    <xf numFmtId="0" fontId="18" fillId="0" borderId="16" xfId="4" applyNumberFormat="1" applyFont="1" applyFill="1" applyBorder="1" applyAlignment="1" applyProtection="1">
      <alignment horizontal="center"/>
    </xf>
    <xf numFmtId="0" fontId="15" fillId="0" borderId="16" xfId="4" applyNumberFormat="1" applyFont="1" applyFill="1" applyBorder="1" applyAlignment="1" applyProtection="1">
      <alignment horizontal="center"/>
    </xf>
    <xf numFmtId="166" fontId="13" fillId="0" borderId="16" xfId="4" applyNumberFormat="1" applyFont="1" applyFill="1" applyBorder="1" applyAlignment="1" applyProtection="1">
      <alignment horizontal="right"/>
    </xf>
    <xf numFmtId="0" fontId="16" fillId="7" borderId="17" xfId="4" applyNumberFormat="1" applyFont="1" applyFill="1" applyBorder="1" applyAlignment="1" applyProtection="1">
      <alignment horizontal="left" vertical="center" wrapText="1"/>
    </xf>
    <xf numFmtId="4" fontId="12" fillId="7" borderId="14" xfId="4" applyNumberFormat="1" applyFont="1" applyFill="1" applyBorder="1"/>
    <xf numFmtId="166" fontId="13" fillId="7" borderId="16" xfId="4" applyNumberFormat="1" applyFont="1" applyFill="1" applyBorder="1" applyAlignment="1" applyProtection="1">
      <alignment horizontal="right"/>
    </xf>
    <xf numFmtId="166" fontId="13" fillId="7" borderId="14" xfId="4" applyNumberFormat="1" applyFont="1" applyFill="1" applyBorder="1" applyAlignment="1" applyProtection="1">
      <alignment horizontal="right"/>
    </xf>
    <xf numFmtId="0" fontId="16" fillId="0" borderId="18" xfId="5" applyNumberFormat="1" applyFont="1" applyFill="1" applyBorder="1" applyAlignment="1" applyProtection="1">
      <alignment horizontal="left" vertical="center" wrapText="1"/>
    </xf>
    <xf numFmtId="0" fontId="17" fillId="0" borderId="19" xfId="5" applyNumberFormat="1" applyFont="1" applyFill="1" applyBorder="1" applyAlignment="1" applyProtection="1">
      <alignment horizontal="right" wrapText="1"/>
    </xf>
    <xf numFmtId="166" fontId="13" fillId="0" borderId="24" xfId="5" applyNumberFormat="1" applyFont="1" applyFill="1" applyBorder="1" applyAlignment="1" applyProtection="1">
      <alignment horizontal="right"/>
    </xf>
    <xf numFmtId="0" fontId="18" fillId="0" borderId="24" xfId="5" applyNumberFormat="1" applyFont="1" applyFill="1" applyBorder="1" applyAlignment="1" applyProtection="1">
      <alignment horizontal="center"/>
    </xf>
    <xf numFmtId="0" fontId="16" fillId="9" borderId="18" xfId="5" applyNumberFormat="1" applyFont="1" applyFill="1" applyBorder="1" applyAlignment="1" applyProtection="1">
      <alignment horizontal="left" vertical="center" wrapText="1"/>
    </xf>
    <xf numFmtId="0" fontId="17" fillId="9" borderId="19" xfId="5" applyNumberFormat="1" applyFont="1" applyFill="1" applyBorder="1" applyAlignment="1" applyProtection="1">
      <alignment horizontal="right" wrapText="1"/>
    </xf>
    <xf numFmtId="4" fontId="18" fillId="9" borderId="24" xfId="5" applyNumberFormat="1" applyFont="1" applyFill="1" applyBorder="1" applyAlignment="1" applyProtection="1">
      <alignment horizontal="right" wrapText="1"/>
    </xf>
    <xf numFmtId="0" fontId="18" fillId="9" borderId="15" xfId="5" applyNumberFormat="1" applyFont="1" applyFill="1" applyBorder="1" applyAlignment="1" applyProtection="1">
      <alignment horizontal="center"/>
    </xf>
    <xf numFmtId="0" fontId="17" fillId="9" borderId="15" xfId="5" applyNumberFormat="1" applyFont="1" applyFill="1" applyBorder="1" applyAlignment="1" applyProtection="1">
      <alignment horizontal="center"/>
    </xf>
    <xf numFmtId="166" fontId="18" fillId="9" borderId="15" xfId="5" applyNumberFormat="1" applyFont="1" applyFill="1" applyBorder="1" applyAlignment="1" applyProtection="1">
      <alignment horizontal="right"/>
    </xf>
    <xf numFmtId="166" fontId="13" fillId="9" borderId="24" xfId="5" applyNumberFormat="1" applyFont="1" applyFill="1" applyBorder="1" applyAlignment="1" applyProtection="1">
      <alignment horizontal="right"/>
    </xf>
    <xf numFmtId="0" fontId="16" fillId="6" borderId="18" xfId="5" applyNumberFormat="1" applyFont="1" applyFill="1" applyBorder="1" applyAlignment="1" applyProtection="1">
      <alignment horizontal="left" vertical="center" wrapText="1"/>
    </xf>
    <xf numFmtId="0" fontId="17" fillId="6" borderId="19" xfId="5" applyNumberFormat="1" applyFont="1" applyFill="1" applyBorder="1" applyAlignment="1" applyProtection="1">
      <alignment horizontal="right" wrapText="1"/>
    </xf>
    <xf numFmtId="4" fontId="18" fillId="6" borderId="15" xfId="5" applyNumberFormat="1" applyFont="1" applyFill="1" applyBorder="1" applyAlignment="1" applyProtection="1">
      <alignment horizontal="right" wrapText="1"/>
    </xf>
    <xf numFmtId="0" fontId="18" fillId="6" borderId="15" xfId="5" applyNumberFormat="1" applyFont="1" applyFill="1" applyBorder="1" applyAlignment="1" applyProtection="1">
      <alignment horizontal="center"/>
    </xf>
    <xf numFmtId="0" fontId="17" fillId="6" borderId="15" xfId="5" applyNumberFormat="1" applyFont="1" applyFill="1" applyBorder="1" applyAlignment="1" applyProtection="1">
      <alignment horizontal="center"/>
    </xf>
    <xf numFmtId="166" fontId="29" fillId="6" borderId="24" xfId="5" applyNumberFormat="1" applyFont="1" applyFill="1" applyBorder="1" applyAlignment="1" applyProtection="1">
      <alignment horizontal="right"/>
    </xf>
    <xf numFmtId="0" fontId="16" fillId="5" borderId="18" xfId="5" applyNumberFormat="1" applyFont="1" applyFill="1" applyBorder="1" applyAlignment="1" applyProtection="1">
      <alignment horizontal="left" vertical="center" wrapText="1"/>
    </xf>
    <xf numFmtId="0" fontId="17" fillId="5" borderId="19" xfId="5" applyNumberFormat="1" applyFont="1" applyFill="1" applyBorder="1" applyAlignment="1" applyProtection="1">
      <alignment horizontal="right" wrapText="1"/>
    </xf>
    <xf numFmtId="4" fontId="18" fillId="5" borderId="15" xfId="0" applyNumberFormat="1" applyFont="1" applyFill="1" applyBorder="1" applyAlignment="1" applyProtection="1">
      <alignment horizontal="right" wrapText="1"/>
    </xf>
    <xf numFmtId="0" fontId="18" fillId="5" borderId="15" xfId="5" applyNumberFormat="1" applyFont="1" applyFill="1" applyBorder="1" applyAlignment="1" applyProtection="1">
      <alignment horizontal="center"/>
    </xf>
    <xf numFmtId="0" fontId="17" fillId="5" borderId="15" xfId="5" applyNumberFormat="1" applyFont="1" applyFill="1" applyBorder="1" applyAlignment="1" applyProtection="1">
      <alignment horizontal="center"/>
    </xf>
    <xf numFmtId="166" fontId="13" fillId="5" borderId="24" xfId="5" applyNumberFormat="1" applyFont="1" applyFill="1" applyBorder="1" applyAlignment="1" applyProtection="1">
      <alignment horizontal="right"/>
    </xf>
    <xf numFmtId="0" fontId="5" fillId="5" borderId="0" xfId="0" applyFont="1" applyFill="1"/>
    <xf numFmtId="0" fontId="16" fillId="7" borderId="18" xfId="5" applyNumberFormat="1" applyFont="1" applyFill="1" applyBorder="1" applyAlignment="1" applyProtection="1">
      <alignment horizontal="left" vertical="center" wrapText="1"/>
    </xf>
    <xf numFmtId="0" fontId="17" fillId="7" borderId="19" xfId="5" applyNumberFormat="1" applyFont="1" applyFill="1" applyBorder="1" applyAlignment="1" applyProtection="1">
      <alignment horizontal="right" wrapText="1"/>
    </xf>
    <xf numFmtId="4" fontId="18" fillId="7" borderId="15" xfId="0" applyNumberFormat="1" applyFont="1" applyFill="1" applyBorder="1" applyAlignment="1" applyProtection="1">
      <alignment horizontal="right" wrapText="1"/>
    </xf>
    <xf numFmtId="0" fontId="18" fillId="7" borderId="15" xfId="5" applyNumberFormat="1" applyFont="1" applyFill="1" applyBorder="1" applyAlignment="1" applyProtection="1">
      <alignment horizontal="center"/>
    </xf>
    <xf numFmtId="0" fontId="17" fillId="7" borderId="15" xfId="5" applyNumberFormat="1" applyFont="1" applyFill="1" applyBorder="1" applyAlignment="1" applyProtection="1">
      <alignment horizontal="center"/>
    </xf>
    <xf numFmtId="166" fontId="19" fillId="7" borderId="14" xfId="0" applyNumberFormat="1" applyFont="1" applyFill="1" applyBorder="1" applyAlignment="1" applyProtection="1">
      <alignment horizontal="right"/>
    </xf>
    <xf numFmtId="166" fontId="13" fillId="7" borderId="24" xfId="5" applyNumberFormat="1" applyFont="1" applyFill="1" applyBorder="1" applyAlignment="1" applyProtection="1">
      <alignment horizontal="right"/>
    </xf>
    <xf numFmtId="0" fontId="5" fillId="7" borderId="0" xfId="0" applyFont="1" applyFill="1"/>
    <xf numFmtId="166" fontId="20" fillId="5" borderId="16" xfId="4" applyNumberFormat="1" applyFont="1" applyFill="1" applyBorder="1" applyAlignment="1" applyProtection="1">
      <alignment horizontal="right"/>
    </xf>
    <xf numFmtId="0" fontId="30" fillId="0" borderId="25" xfId="4" applyNumberFormat="1" applyFont="1" applyFill="1" applyBorder="1" applyAlignment="1" applyProtection="1">
      <alignment horizontal="right" vertical="center" wrapText="1"/>
    </xf>
    <xf numFmtId="0" fontId="11" fillId="7" borderId="25" xfId="4" applyNumberFormat="1" applyFont="1" applyFill="1" applyBorder="1" applyAlignment="1" applyProtection="1">
      <alignment horizontal="right" vertical="center" wrapText="1"/>
    </xf>
    <xf numFmtId="4" fontId="18" fillId="7" borderId="16" xfId="4" applyNumberFormat="1" applyFont="1" applyFill="1" applyBorder="1" applyAlignment="1" applyProtection="1">
      <alignment horizontal="right" wrapText="1"/>
    </xf>
    <xf numFmtId="0" fontId="18" fillId="7" borderId="16" xfId="4" applyNumberFormat="1" applyFont="1" applyFill="1" applyBorder="1" applyAlignment="1" applyProtection="1">
      <alignment horizontal="center"/>
    </xf>
    <xf numFmtId="0" fontId="15" fillId="7" borderId="16" xfId="4" applyNumberFormat="1" applyFont="1" applyFill="1" applyBorder="1" applyAlignment="1" applyProtection="1">
      <alignment horizontal="center"/>
    </xf>
    <xf numFmtId="166" fontId="19" fillId="7" borderId="16" xfId="4" applyNumberFormat="1" applyFont="1" applyFill="1" applyBorder="1" applyAlignment="1" applyProtection="1">
      <alignment horizontal="right"/>
    </xf>
    <xf numFmtId="0" fontId="16" fillId="0" borderId="12" xfId="5" applyNumberFormat="1" applyFont="1" applyFill="1" applyBorder="1" applyAlignment="1" applyProtection="1">
      <alignment horizontal="left" vertical="center" wrapText="1"/>
    </xf>
    <xf numFmtId="0" fontId="11" fillId="0" borderId="13" xfId="5" applyNumberFormat="1" applyFont="1" applyFill="1" applyBorder="1" applyAlignment="1" applyProtection="1">
      <alignment horizontal="right" vertical="center" wrapText="1"/>
    </xf>
    <xf numFmtId="0" fontId="18" fillId="0" borderId="14" xfId="5" applyNumberFormat="1" applyFont="1" applyFill="1" applyBorder="1" applyAlignment="1" applyProtection="1">
      <alignment horizontal="center"/>
    </xf>
    <xf numFmtId="0" fontId="15" fillId="0" borderId="14" xfId="5" applyNumberFormat="1" applyFont="1" applyFill="1" applyBorder="1" applyAlignment="1" applyProtection="1">
      <alignment horizontal="center"/>
    </xf>
    <xf numFmtId="0" fontId="16" fillId="0" borderId="7" xfId="5" applyNumberFormat="1" applyFont="1" applyFill="1" applyBorder="1" applyAlignment="1" applyProtection="1">
      <alignment horizontal="left" vertical="center" wrapText="1"/>
    </xf>
    <xf numFmtId="0" fontId="18" fillId="0" borderId="16" xfId="5" applyNumberFormat="1" applyFont="1" applyFill="1" applyBorder="1" applyAlignment="1" applyProtection="1">
      <alignment horizontal="center"/>
    </xf>
    <xf numFmtId="0" fontId="16" fillId="0" borderId="26" xfId="4" applyNumberFormat="1" applyFont="1" applyFill="1" applyBorder="1" applyAlignment="1" applyProtection="1">
      <alignment horizontal="left" vertical="center" wrapText="1"/>
    </xf>
    <xf numFmtId="0" fontId="30" fillId="0" borderId="27" xfId="4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wrapText="1"/>
    </xf>
    <xf numFmtId="0" fontId="18" fillId="0" borderId="29" xfId="4" applyNumberFormat="1" applyFont="1" applyFill="1" applyBorder="1" applyAlignment="1" applyProtection="1">
      <alignment horizontal="center"/>
    </xf>
    <xf numFmtId="0" fontId="15" fillId="0" borderId="29" xfId="4" applyNumberFormat="1" applyFont="1" applyFill="1" applyBorder="1" applyAlignment="1" applyProtection="1">
      <alignment horizontal="center"/>
    </xf>
    <xf numFmtId="166" fontId="19" fillId="0" borderId="28" xfId="0" applyNumberFormat="1" applyFont="1" applyFill="1" applyBorder="1" applyAlignment="1" applyProtection="1">
      <alignment horizontal="right"/>
    </xf>
    <xf numFmtId="166" fontId="13" fillId="0" borderId="29" xfId="4" applyNumberFormat="1" applyFont="1" applyFill="1" applyBorder="1" applyAlignment="1" applyProtection="1">
      <alignment horizontal="right"/>
    </xf>
    <xf numFmtId="170" fontId="5" fillId="0" borderId="0" xfId="0" applyNumberFormat="1" applyFont="1" applyBorder="1" applyAlignment="1">
      <alignment horizontal="right"/>
    </xf>
    <xf numFmtId="165" fontId="22" fillId="0" borderId="0" xfId="0" applyNumberFormat="1" applyFont="1" applyBorder="1"/>
    <xf numFmtId="0" fontId="22" fillId="0" borderId="0" xfId="0" applyFont="1" applyBorder="1"/>
    <xf numFmtId="170" fontId="33" fillId="2" borderId="0" xfId="0" applyNumberFormat="1" applyFont="1" applyFill="1" applyBorder="1" applyAlignment="1" applyProtection="1">
      <alignment horizontal="left"/>
    </xf>
    <xf numFmtId="170" fontId="15" fillId="2" borderId="0" xfId="0" applyNumberFormat="1" applyFont="1" applyFill="1" applyBorder="1" applyAlignment="1" applyProtection="1">
      <alignment horizontal="right" wrapText="1"/>
    </xf>
    <xf numFmtId="165" fontId="15" fillId="2" borderId="0" xfId="0" applyNumberFormat="1" applyFont="1" applyFill="1" applyBorder="1" applyAlignment="1" applyProtection="1">
      <alignment horizontal="left"/>
    </xf>
    <xf numFmtId="0" fontId="15" fillId="2" borderId="0" xfId="0" applyNumberFormat="1" applyFont="1" applyFill="1" applyBorder="1" applyAlignment="1" applyProtection="1">
      <alignment horizontal="left"/>
    </xf>
    <xf numFmtId="166" fontId="33" fillId="2" borderId="0" xfId="0" applyNumberFormat="1" applyFont="1" applyFill="1" applyBorder="1" applyAlignment="1" applyProtection="1">
      <alignment horizontal="right"/>
    </xf>
    <xf numFmtId="170" fontId="34" fillId="2" borderId="0" xfId="0" applyNumberFormat="1" applyFont="1" applyFill="1" applyBorder="1" applyAlignment="1" applyProtection="1">
      <alignment horizontal="right"/>
    </xf>
    <xf numFmtId="166" fontId="33" fillId="2" borderId="0" xfId="0" applyNumberFormat="1" applyFont="1" applyFill="1" applyBorder="1" applyAlignment="1" applyProtection="1">
      <alignment horizontal="center"/>
    </xf>
    <xf numFmtId="170" fontId="33" fillId="0" borderId="0" xfId="0" applyNumberFormat="1" applyFont="1" applyFill="1" applyBorder="1" applyAlignment="1" applyProtection="1">
      <alignment horizontal="right"/>
    </xf>
    <xf numFmtId="170" fontId="15" fillId="0" borderId="0" xfId="0" applyNumberFormat="1" applyFont="1" applyFill="1" applyBorder="1" applyAlignment="1" applyProtection="1">
      <alignment horizontal="right" wrapText="1"/>
    </xf>
    <xf numFmtId="165" fontId="15" fillId="0" borderId="0" xfId="0" applyNumberFormat="1" applyFont="1" applyFill="1" applyBorder="1" applyAlignment="1" applyProtection="1">
      <alignment horizontal="left"/>
    </xf>
    <xf numFmtId="0" fontId="15" fillId="0" borderId="0" xfId="0" applyNumberFormat="1" applyFont="1" applyFill="1" applyBorder="1" applyAlignment="1" applyProtection="1">
      <alignment horizontal="left"/>
    </xf>
    <xf numFmtId="166" fontId="33" fillId="0" borderId="0" xfId="0" applyNumberFormat="1" applyFont="1" applyFill="1" applyBorder="1" applyAlignment="1" applyProtection="1">
      <alignment horizontal="right"/>
    </xf>
    <xf numFmtId="170" fontId="34" fillId="0" borderId="0" xfId="0" applyNumberFormat="1" applyFont="1" applyFill="1" applyBorder="1" applyAlignment="1" applyProtection="1">
      <alignment horizontal="right"/>
    </xf>
    <xf numFmtId="0" fontId="0" fillId="0" borderId="0" xfId="0" applyAlignment="1">
      <alignment vertical="center"/>
    </xf>
    <xf numFmtId="170" fontId="36" fillId="0" borderId="0" xfId="0" applyNumberFormat="1" applyFont="1" applyFill="1" applyBorder="1" applyAlignment="1" applyProtection="1">
      <alignment horizontal="center" wrapText="1"/>
    </xf>
    <xf numFmtId="170" fontId="33" fillId="0" borderId="0" xfId="0" applyNumberFormat="1" applyFont="1" applyFill="1" applyBorder="1" applyAlignment="1" applyProtection="1">
      <alignment horizontal="center" wrapText="1"/>
    </xf>
    <xf numFmtId="166" fontId="37" fillId="0" borderId="0" xfId="0" applyNumberFormat="1" applyFont="1" applyFill="1" applyBorder="1" applyAlignment="1" applyProtection="1">
      <alignment horizontal="right"/>
    </xf>
    <xf numFmtId="0" fontId="38" fillId="0" borderId="0" xfId="0" applyFont="1" applyAlignment="1">
      <alignment vertical="center"/>
    </xf>
    <xf numFmtId="0" fontId="39" fillId="0" borderId="0" xfId="0" applyNumberFormat="1" applyFont="1" applyFill="1" applyBorder="1" applyAlignment="1" applyProtection="1">
      <alignment horizontal="left"/>
    </xf>
    <xf numFmtId="0" fontId="40" fillId="0" borderId="0" xfId="0" applyNumberFormat="1" applyFont="1" applyFill="1" applyBorder="1" applyAlignment="1" applyProtection="1">
      <alignment horizontal="right" wrapText="1"/>
    </xf>
    <xf numFmtId="165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166" fontId="12" fillId="0" borderId="0" xfId="0" applyNumberFormat="1" applyFont="1" applyFill="1" applyBorder="1" applyAlignment="1" applyProtection="1">
      <alignment horizontal="right"/>
    </xf>
    <xf numFmtId="9" fontId="22" fillId="0" borderId="0" xfId="0" applyNumberFormat="1" applyFont="1" applyFill="1" applyBorder="1" applyAlignment="1" applyProtection="1">
      <alignment horizontal="right"/>
    </xf>
    <xf numFmtId="9" fontId="41" fillId="0" borderId="0" xfId="0" applyNumberFormat="1" applyFont="1" applyFill="1" applyBorder="1" applyAlignment="1" applyProtection="1">
      <alignment horizontal="right"/>
    </xf>
    <xf numFmtId="0" fontId="39" fillId="7" borderId="0" xfId="0" applyNumberFormat="1" applyFont="1" applyFill="1" applyBorder="1" applyAlignment="1" applyProtection="1">
      <alignment horizontal="left"/>
    </xf>
    <xf numFmtId="0" fontId="40" fillId="7" borderId="0" xfId="0" applyNumberFormat="1" applyFont="1" applyFill="1" applyBorder="1" applyAlignment="1" applyProtection="1">
      <alignment horizontal="right" wrapText="1"/>
    </xf>
    <xf numFmtId="165" fontId="22" fillId="7" borderId="0" xfId="0" applyNumberFormat="1" applyFont="1" applyFill="1" applyAlignment="1">
      <alignment vertical="center"/>
    </xf>
    <xf numFmtId="0" fontId="22" fillId="7" borderId="0" xfId="0" applyFont="1" applyFill="1" applyAlignment="1">
      <alignment vertical="center"/>
    </xf>
    <xf numFmtId="166" fontId="12" fillId="7" borderId="0" xfId="0" applyNumberFormat="1" applyFont="1" applyFill="1" applyBorder="1" applyAlignment="1" applyProtection="1">
      <alignment horizontal="right"/>
    </xf>
    <xf numFmtId="9" fontId="22" fillId="7" borderId="0" xfId="0" applyNumberFormat="1" applyFont="1" applyFill="1" applyBorder="1" applyAlignment="1" applyProtection="1">
      <alignment horizontal="right"/>
    </xf>
    <xf numFmtId="9" fontId="41" fillId="7" borderId="0" xfId="0" applyNumberFormat="1" applyFont="1" applyFill="1" applyBorder="1" applyAlignment="1" applyProtection="1">
      <alignment horizontal="right"/>
    </xf>
    <xf numFmtId="0" fontId="39" fillId="8" borderId="0" xfId="0" applyNumberFormat="1" applyFont="1" applyFill="1" applyBorder="1" applyAlignment="1" applyProtection="1">
      <alignment horizontal="left"/>
    </xf>
    <xf numFmtId="0" fontId="40" fillId="8" borderId="0" xfId="0" applyNumberFormat="1" applyFont="1" applyFill="1" applyBorder="1" applyAlignment="1" applyProtection="1">
      <alignment horizontal="right" wrapText="1"/>
    </xf>
    <xf numFmtId="165" fontId="22" fillId="8" borderId="0" xfId="0" applyNumberFormat="1" applyFont="1" applyFill="1" applyAlignment="1">
      <alignment vertical="center"/>
    </xf>
    <xf numFmtId="0" fontId="22" fillId="8" borderId="0" xfId="0" applyFont="1" applyFill="1" applyAlignment="1">
      <alignment vertical="center"/>
    </xf>
    <xf numFmtId="166" fontId="12" fillId="8" borderId="0" xfId="0" applyNumberFormat="1" applyFont="1" applyFill="1" applyBorder="1" applyAlignment="1" applyProtection="1">
      <alignment horizontal="right"/>
    </xf>
    <xf numFmtId="9" fontId="22" fillId="8" borderId="0" xfId="0" applyNumberFormat="1" applyFont="1" applyFill="1" applyBorder="1" applyAlignment="1" applyProtection="1">
      <alignment horizontal="right"/>
    </xf>
    <xf numFmtId="9" fontId="41" fillId="8" borderId="0" xfId="0" applyNumberFormat="1" applyFont="1" applyFill="1" applyBorder="1" applyAlignment="1" applyProtection="1">
      <alignment horizontal="right"/>
    </xf>
    <xf numFmtId="0" fontId="39" fillId="5" borderId="0" xfId="0" applyNumberFormat="1" applyFont="1" applyFill="1" applyBorder="1" applyAlignment="1" applyProtection="1">
      <alignment horizontal="left"/>
    </xf>
    <xf numFmtId="0" fontId="40" fillId="5" borderId="0" xfId="0" applyNumberFormat="1" applyFont="1" applyFill="1" applyBorder="1" applyAlignment="1" applyProtection="1">
      <alignment horizontal="right" wrapText="1"/>
    </xf>
    <xf numFmtId="165" fontId="12" fillId="5" borderId="0" xfId="0" applyNumberFormat="1" applyFont="1" applyFill="1" applyBorder="1" applyAlignment="1" applyProtection="1">
      <alignment horizontal="left"/>
    </xf>
    <xf numFmtId="0" fontId="12" fillId="5" borderId="0" xfId="0" applyNumberFormat="1" applyFont="1" applyFill="1" applyBorder="1" applyAlignment="1" applyProtection="1">
      <alignment horizontal="left"/>
    </xf>
    <xf numFmtId="166" fontId="12" fillId="5" borderId="0" xfId="0" applyNumberFormat="1" applyFont="1" applyFill="1" applyBorder="1" applyAlignment="1" applyProtection="1">
      <alignment horizontal="right"/>
    </xf>
    <xf numFmtId="9" fontId="22" fillId="5" borderId="0" xfId="0" applyNumberFormat="1" applyFont="1" applyFill="1" applyBorder="1" applyAlignment="1" applyProtection="1">
      <alignment horizontal="right"/>
    </xf>
    <xf numFmtId="9" fontId="41" fillId="5" borderId="0" xfId="0" applyNumberFormat="1" applyFont="1" applyFill="1" applyBorder="1" applyAlignment="1" applyProtection="1">
      <alignment horizontal="right"/>
    </xf>
    <xf numFmtId="0" fontId="13" fillId="2" borderId="30" xfId="0" applyNumberFormat="1" applyFont="1" applyFill="1" applyBorder="1" applyAlignment="1" applyProtection="1">
      <alignment horizontal="left"/>
    </xf>
    <xf numFmtId="0" fontId="11" fillId="2" borderId="30" xfId="0" applyNumberFormat="1" applyFont="1" applyFill="1" applyBorder="1" applyAlignment="1" applyProtection="1">
      <alignment horizontal="right" wrapText="1"/>
    </xf>
    <xf numFmtId="165" fontId="5" fillId="2" borderId="30" xfId="0" applyNumberFormat="1" applyFont="1" applyFill="1" applyBorder="1" applyAlignment="1" applyProtection="1">
      <alignment wrapText="1"/>
    </xf>
    <xf numFmtId="0" fontId="5" fillId="2" borderId="30" xfId="0" applyNumberFormat="1" applyFont="1" applyFill="1" applyBorder="1" applyAlignment="1" applyProtection="1">
      <alignment wrapText="1"/>
    </xf>
    <xf numFmtId="166" fontId="9" fillId="2" borderId="30" xfId="0" applyNumberFormat="1" applyFont="1" applyFill="1" applyBorder="1" applyAlignment="1" applyProtection="1">
      <alignment horizontal="right"/>
    </xf>
    <xf numFmtId="166" fontId="13" fillId="2" borderId="30" xfId="0" applyNumberFormat="1" applyFont="1" applyFill="1" applyBorder="1" applyAlignment="1" applyProtection="1">
      <alignment horizontal="right"/>
    </xf>
    <xf numFmtId="0" fontId="12" fillId="2" borderId="0" xfId="0" applyNumberFormat="1" applyFont="1" applyFill="1" applyBorder="1" applyAlignment="1" applyProtection="1">
      <alignment horizontal="left"/>
    </xf>
    <xf numFmtId="0" fontId="11" fillId="2" borderId="0" xfId="0" applyNumberFormat="1" applyFont="1" applyFill="1" applyBorder="1" applyAlignment="1" applyProtection="1">
      <alignment horizontal="right" wrapText="1"/>
    </xf>
    <xf numFmtId="165" fontId="5" fillId="2" borderId="0" xfId="0" applyNumberFormat="1" applyFont="1" applyFill="1" applyBorder="1" applyAlignment="1" applyProtection="1">
      <alignment wrapText="1"/>
    </xf>
    <xf numFmtId="0" fontId="5" fillId="2" borderId="0" xfId="0" applyNumberFormat="1" applyFont="1" applyFill="1" applyBorder="1" applyAlignment="1" applyProtection="1">
      <alignment wrapText="1"/>
    </xf>
    <xf numFmtId="166" fontId="9" fillId="2" borderId="0" xfId="0" applyNumberFormat="1" applyFont="1" applyFill="1" applyBorder="1" applyAlignment="1" applyProtection="1">
      <alignment horizontal="right"/>
    </xf>
    <xf numFmtId="166" fontId="12" fillId="2" borderId="0" xfId="0" applyNumberFormat="1" applyFont="1" applyFill="1" applyBorder="1" applyAlignment="1" applyProtection="1">
      <alignment horizontal="right"/>
    </xf>
    <xf numFmtId="0" fontId="13" fillId="2" borderId="0" xfId="0" applyNumberFormat="1" applyFont="1" applyFill="1" applyBorder="1" applyAlignment="1" applyProtection="1">
      <alignment horizontal="left"/>
    </xf>
    <xf numFmtId="166" fontId="13" fillId="2" borderId="0" xfId="0" applyNumberFormat="1" applyFont="1" applyFill="1" applyBorder="1" applyAlignment="1" applyProtection="1">
      <alignment horizontal="right"/>
    </xf>
    <xf numFmtId="14" fontId="13" fillId="0" borderId="0" xfId="0" applyNumberFormat="1" applyFont="1" applyFill="1" applyBorder="1" applyAlignment="1" applyProtection="1">
      <alignment horizontal="left"/>
    </xf>
    <xf numFmtId="170" fontId="22" fillId="0" borderId="0" xfId="4" applyNumberFormat="1" applyFont="1" applyBorder="1" applyAlignment="1">
      <alignment horizontal="left" wrapText="1"/>
    </xf>
    <xf numFmtId="165" fontId="9" fillId="2" borderId="29" xfId="0" applyNumberFormat="1" applyFont="1" applyFill="1" applyBorder="1" applyAlignment="1">
      <alignment horizontal="center" vertical="center" wrapText="1"/>
    </xf>
    <xf numFmtId="170" fontId="22" fillId="0" borderId="41" xfId="5" applyNumberFormat="1" applyFont="1" applyBorder="1" applyAlignment="1">
      <alignment horizontal="left" wrapText="1"/>
    </xf>
    <xf numFmtId="167" fontId="5" fillId="0" borderId="6" xfId="1" applyNumberFormat="1" applyFont="1" applyBorder="1" applyAlignment="1">
      <alignment horizontal="right" wrapText="1"/>
    </xf>
    <xf numFmtId="9" fontId="22" fillId="0" borderId="6" xfId="2" applyFont="1" applyBorder="1" applyAlignment="1">
      <alignment horizontal="center" wrapText="1"/>
    </xf>
    <xf numFmtId="170" fontId="22" fillId="0" borderId="25" xfId="5" applyNumberFormat="1" applyFont="1" applyBorder="1" applyAlignment="1">
      <alignment horizontal="left" wrapText="1"/>
    </xf>
    <xf numFmtId="167" fontId="5" fillId="0" borderId="14" xfId="1" applyNumberFormat="1" applyFont="1" applyBorder="1" applyAlignment="1">
      <alignment horizontal="right" wrapText="1"/>
    </xf>
    <xf numFmtId="9" fontId="22" fillId="0" borderId="14" xfId="2" applyFont="1" applyBorder="1" applyAlignment="1">
      <alignment horizontal="center" wrapText="1"/>
    </xf>
    <xf numFmtId="170" fontId="22" fillId="0" borderId="27" xfId="5" applyNumberFormat="1" applyFont="1" applyBorder="1" applyAlignment="1">
      <alignment horizontal="left" wrapText="1"/>
    </xf>
    <xf numFmtId="167" fontId="5" fillId="0" borderId="28" xfId="1" applyNumberFormat="1" applyFont="1" applyBorder="1" applyAlignment="1">
      <alignment horizontal="right" wrapText="1"/>
    </xf>
    <xf numFmtId="9" fontId="22" fillId="0" borderId="28" xfId="2" applyFont="1" applyBorder="1" applyAlignment="1">
      <alignment horizontal="center" wrapText="1"/>
    </xf>
    <xf numFmtId="0" fontId="37" fillId="0" borderId="0" xfId="0" applyNumberFormat="1" applyFont="1" applyFill="1" applyBorder="1" applyAlignment="1" applyProtection="1">
      <alignment horizontal="left"/>
    </xf>
    <xf numFmtId="0" fontId="43" fillId="0" borderId="0" xfId="0" applyNumberFormat="1" applyFont="1" applyFill="1" applyBorder="1" applyAlignment="1" applyProtection="1">
      <alignment horizontal="right"/>
    </xf>
    <xf numFmtId="0" fontId="44" fillId="0" borderId="0" xfId="0" applyNumberFormat="1" applyFont="1" applyFill="1" applyBorder="1" applyAlignment="1" applyProtection="1">
      <alignment horizontal="left"/>
    </xf>
    <xf numFmtId="49" fontId="45" fillId="0" borderId="0" xfId="0" applyNumberFormat="1" applyFont="1"/>
    <xf numFmtId="0" fontId="46" fillId="0" borderId="0" xfId="3" applyNumberFormat="1" applyFill="1" applyBorder="1" applyAlignment="1" applyProtection="1">
      <alignment horizontal="left"/>
    </xf>
    <xf numFmtId="170" fontId="27" fillId="0" borderId="0" xfId="0" applyNumberFormat="1" applyFont="1" applyBorder="1" applyAlignment="1">
      <alignment wrapText="1"/>
    </xf>
    <xf numFmtId="0" fontId="47" fillId="0" borderId="0" xfId="0" applyNumberFormat="1" applyFont="1" applyFill="1" applyBorder="1" applyAlignment="1" applyProtection="1">
      <alignment horizontal="right"/>
    </xf>
    <xf numFmtId="164" fontId="44" fillId="0" borderId="0" xfId="0" applyNumberFormat="1" applyFont="1" applyFill="1" applyBorder="1" applyAlignment="1" applyProtection="1">
      <alignment horizontal="left"/>
    </xf>
    <xf numFmtId="0" fontId="48" fillId="0" borderId="0" xfId="0" applyNumberFormat="1" applyFont="1" applyFill="1" applyBorder="1" applyAlignment="1" applyProtection="1">
      <alignment horizontal="left"/>
    </xf>
    <xf numFmtId="0" fontId="13" fillId="0" borderId="0" xfId="0" applyNumberFormat="1" applyFont="1" applyFill="1" applyBorder="1" applyAlignment="1" applyProtection="1">
      <alignment horizontal="left"/>
    </xf>
    <xf numFmtId="0" fontId="12" fillId="0" borderId="0" xfId="6" applyFont="1" applyFill="1" applyBorder="1"/>
    <xf numFmtId="0" fontId="12" fillId="0" borderId="0" xfId="6" applyFont="1"/>
    <xf numFmtId="0" fontId="5" fillId="0" borderId="0" xfId="0" applyNumberFormat="1" applyFont="1" applyFill="1" applyBorder="1" applyAlignment="1" applyProtection="1">
      <alignment horizontal="left" wrapText="1"/>
    </xf>
    <xf numFmtId="0" fontId="50" fillId="0" borderId="0" xfId="0" applyNumberFormat="1" applyFont="1" applyFill="1" applyBorder="1" applyAlignment="1" applyProtection="1">
      <alignment horizontal="left" wrapText="1"/>
    </xf>
    <xf numFmtId="0" fontId="51" fillId="0" borderId="0" xfId="0" applyNumberFormat="1" applyFont="1" applyFill="1" applyBorder="1" applyAlignment="1" applyProtection="1">
      <alignment horizontal="left"/>
    </xf>
    <xf numFmtId="0" fontId="52" fillId="0" borderId="0" xfId="0" applyNumberFormat="1" applyFont="1" applyFill="1" applyBorder="1" applyAlignment="1" applyProtection="1">
      <alignment horizontal="left"/>
    </xf>
    <xf numFmtId="0" fontId="5" fillId="0" borderId="0" xfId="0" applyFont="1" applyBorder="1"/>
    <xf numFmtId="168" fontId="22" fillId="11" borderId="15" xfId="5" applyNumberFormat="1" applyFont="1" applyFill="1" applyBorder="1" applyAlignment="1">
      <alignment horizontal="right"/>
    </xf>
    <xf numFmtId="0" fontId="13" fillId="2" borderId="33" xfId="0" applyFont="1" applyFill="1" applyBorder="1" applyAlignment="1">
      <alignment horizontal="center" vertical="center" wrapText="1"/>
    </xf>
    <xf numFmtId="0" fontId="13" fillId="2" borderId="43" xfId="0" applyFont="1" applyFill="1" applyBorder="1" applyAlignment="1">
      <alignment horizontal="center" vertical="center" wrapText="1"/>
    </xf>
    <xf numFmtId="9" fontId="15" fillId="3" borderId="11" xfId="0" applyNumberFormat="1" applyFont="1" applyFill="1" applyBorder="1" applyAlignment="1" applyProtection="1">
      <alignment horizontal="right" vertical="center"/>
    </xf>
    <xf numFmtId="9" fontId="15" fillId="0" borderId="42" xfId="0" applyNumberFormat="1" applyFont="1" applyFill="1" applyBorder="1" applyAlignment="1" applyProtection="1">
      <alignment horizontal="right"/>
    </xf>
    <xf numFmtId="9" fontId="15" fillId="5" borderId="42" xfId="0" applyNumberFormat="1" applyFont="1" applyFill="1" applyBorder="1" applyAlignment="1" applyProtection="1">
      <alignment horizontal="right"/>
    </xf>
    <xf numFmtId="9" fontId="11" fillId="3" borderId="11" xfId="0" applyNumberFormat="1" applyFont="1" applyFill="1" applyBorder="1" applyAlignment="1" applyProtection="1">
      <alignment horizontal="right" vertical="center"/>
    </xf>
    <xf numFmtId="9" fontId="15" fillId="7" borderId="42" xfId="0" applyNumberFormat="1" applyFont="1" applyFill="1" applyBorder="1" applyAlignment="1" applyProtection="1">
      <alignment horizontal="right"/>
    </xf>
    <xf numFmtId="9" fontId="17" fillId="0" borderId="44" xfId="0" applyNumberFormat="1" applyFont="1" applyFill="1" applyBorder="1" applyAlignment="1" applyProtection="1">
      <alignment horizontal="right"/>
    </xf>
    <xf numFmtId="9" fontId="15" fillId="8" borderId="42" xfId="0" applyNumberFormat="1" applyFont="1" applyFill="1" applyBorder="1" applyAlignment="1" applyProtection="1">
      <alignment horizontal="right"/>
    </xf>
    <xf numFmtId="9" fontId="26" fillId="5" borderId="42" xfId="0" applyNumberFormat="1" applyFont="1" applyFill="1" applyBorder="1" applyAlignment="1" applyProtection="1">
      <alignment horizontal="right"/>
    </xf>
    <xf numFmtId="9" fontId="17" fillId="9" borderId="44" xfId="0" applyNumberFormat="1" applyFont="1" applyFill="1" applyBorder="1" applyAlignment="1" applyProtection="1">
      <alignment horizontal="right"/>
    </xf>
    <xf numFmtId="9" fontId="17" fillId="6" borderId="44" xfId="0" applyNumberFormat="1" applyFont="1" applyFill="1" applyBorder="1" applyAlignment="1" applyProtection="1">
      <alignment horizontal="right"/>
    </xf>
    <xf numFmtId="9" fontId="17" fillId="5" borderId="44" xfId="0" applyNumberFormat="1" applyFont="1" applyFill="1" applyBorder="1" applyAlignment="1" applyProtection="1">
      <alignment horizontal="right"/>
    </xf>
    <xf numFmtId="9" fontId="17" fillId="7" borderId="44" xfId="0" applyNumberFormat="1" applyFont="1" applyFill="1" applyBorder="1" applyAlignment="1" applyProtection="1">
      <alignment horizontal="right"/>
    </xf>
    <xf numFmtId="9" fontId="15" fillId="0" borderId="39" xfId="0" applyNumberFormat="1" applyFont="1" applyFill="1" applyBorder="1" applyAlignment="1" applyProtection="1">
      <alignment horizontal="right"/>
    </xf>
    <xf numFmtId="0" fontId="9" fillId="2" borderId="39" xfId="0" applyFont="1" applyFill="1" applyBorder="1" applyAlignment="1">
      <alignment horizontal="center" vertical="center" wrapText="1"/>
    </xf>
    <xf numFmtId="44" fontId="5" fillId="0" borderId="33" xfId="1" applyFont="1" applyBorder="1" applyAlignment="1">
      <alignment horizontal="left" wrapText="1"/>
    </xf>
    <xf numFmtId="44" fontId="5" fillId="0" borderId="42" xfId="1" applyFont="1" applyBorder="1" applyAlignment="1">
      <alignment horizontal="left" wrapText="1"/>
    </xf>
    <xf numFmtId="44" fontId="5" fillId="0" borderId="39" xfId="1" applyFont="1" applyBorder="1" applyAlignment="1">
      <alignment horizontal="left" wrapText="1"/>
    </xf>
    <xf numFmtId="0" fontId="13" fillId="2" borderId="0" xfId="0" applyFont="1" applyFill="1" applyBorder="1" applyAlignment="1">
      <alignment horizontal="center" vertical="center" wrapText="1"/>
    </xf>
    <xf numFmtId="9" fontId="5" fillId="0" borderId="0" xfId="0" applyNumberFormat="1" applyFont="1" applyBorder="1"/>
    <xf numFmtId="9" fontId="13" fillId="4" borderId="0" xfId="0" applyNumberFormat="1" applyFont="1" applyFill="1" applyBorder="1" applyAlignment="1" applyProtection="1">
      <alignment horizontal="center" vertical="center"/>
    </xf>
    <xf numFmtId="167" fontId="19" fillId="0" borderId="0" xfId="0" applyNumberFormat="1" applyFont="1" applyFill="1" applyBorder="1" applyAlignment="1" applyProtection="1">
      <alignment horizontal="right"/>
    </xf>
    <xf numFmtId="0" fontId="5" fillId="8" borderId="0" xfId="0" applyFont="1" applyFill="1" applyBorder="1"/>
    <xf numFmtId="0" fontId="5" fillId="0" borderId="0" xfId="0" applyNumberFormat="1" applyFont="1" applyBorder="1"/>
    <xf numFmtId="166" fontId="5" fillId="0" borderId="0" xfId="0" applyNumberFormat="1" applyFont="1" applyBorder="1"/>
    <xf numFmtId="0" fontId="5" fillId="5" borderId="0" xfId="0" applyFont="1" applyFill="1" applyBorder="1"/>
    <xf numFmtId="0" fontId="5" fillId="7" borderId="0" xfId="0" applyFont="1" applyFill="1" applyBorder="1"/>
    <xf numFmtId="0" fontId="35" fillId="0" borderId="0" xfId="0" applyNumberFormat="1" applyFont="1" applyBorder="1" applyAlignment="1">
      <alignment horizontal="right"/>
    </xf>
    <xf numFmtId="164" fontId="44" fillId="0" borderId="0" xfId="0" applyNumberFormat="1" applyFont="1" applyFill="1" applyBorder="1" applyAlignment="1" applyProtection="1">
      <alignment horizontal="left"/>
    </xf>
    <xf numFmtId="44" fontId="5" fillId="0" borderId="33" xfId="1" applyFont="1" applyBorder="1" applyAlignment="1">
      <alignment horizontal="center" wrapText="1"/>
    </xf>
    <xf numFmtId="44" fontId="5" fillId="0" borderId="35" xfId="1" applyFont="1" applyBorder="1" applyAlignment="1">
      <alignment horizontal="center" wrapText="1"/>
    </xf>
    <xf numFmtId="170" fontId="22" fillId="0" borderId="33" xfId="5" applyNumberFormat="1" applyFont="1" applyBorder="1" applyAlignment="1">
      <alignment horizontal="center" wrapText="1"/>
    </xf>
    <xf numFmtId="170" fontId="22" fillId="0" borderId="35" xfId="5" applyNumberFormat="1" applyFont="1" applyBorder="1" applyAlignment="1">
      <alignment horizontal="center" wrapText="1"/>
    </xf>
    <xf numFmtId="44" fontId="5" fillId="0" borderId="42" xfId="1" applyFont="1" applyBorder="1" applyAlignment="1">
      <alignment horizontal="center" wrapText="1"/>
    </xf>
    <xf numFmtId="44" fontId="5" fillId="0" borderId="13" xfId="1" applyFont="1" applyBorder="1" applyAlignment="1">
      <alignment horizontal="center" wrapText="1"/>
    </xf>
    <xf numFmtId="170" fontId="22" fillId="0" borderId="42" xfId="5" applyNumberFormat="1" applyFont="1" applyBorder="1" applyAlignment="1">
      <alignment horizontal="left" wrapText="1"/>
    </xf>
    <xf numFmtId="170" fontId="22" fillId="0" borderId="13" xfId="5" applyNumberFormat="1" applyFont="1" applyBorder="1" applyAlignment="1">
      <alignment horizontal="left" wrapText="1"/>
    </xf>
    <xf numFmtId="170" fontId="22" fillId="0" borderId="42" xfId="5" applyNumberFormat="1" applyFont="1" applyBorder="1" applyAlignment="1">
      <alignment horizontal="center" wrapText="1"/>
    </xf>
    <xf numFmtId="170" fontId="22" fillId="0" borderId="13" xfId="5" applyNumberFormat="1" applyFont="1" applyBorder="1" applyAlignment="1">
      <alignment horizontal="center" wrapText="1"/>
    </xf>
    <xf numFmtId="44" fontId="5" fillId="0" borderId="39" xfId="1" applyFont="1" applyBorder="1" applyAlignment="1">
      <alignment horizontal="center" wrapText="1"/>
    </xf>
    <xf numFmtId="44" fontId="5" fillId="0" borderId="40" xfId="1" applyFont="1" applyBorder="1" applyAlignment="1">
      <alignment horizontal="center" wrapText="1"/>
    </xf>
    <xf numFmtId="170" fontId="22" fillId="0" borderId="39" xfId="5" applyNumberFormat="1" applyFont="1" applyBorder="1" applyAlignment="1">
      <alignment horizontal="left" wrapText="1"/>
    </xf>
    <xf numFmtId="170" fontId="22" fillId="0" borderId="40" xfId="5" applyNumberFormat="1" applyFont="1" applyBorder="1" applyAlignment="1">
      <alignment horizontal="left" wrapText="1"/>
    </xf>
    <xf numFmtId="170" fontId="22" fillId="0" borderId="0" xfId="4" applyNumberFormat="1" applyFont="1" applyBorder="1" applyAlignment="1">
      <alignment horizontal="left" wrapText="1"/>
    </xf>
    <xf numFmtId="0" fontId="9" fillId="2" borderId="31" xfId="0" applyFont="1" applyFill="1" applyBorder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165" fontId="9" fillId="2" borderId="33" xfId="0" applyNumberFormat="1" applyFont="1" applyFill="1" applyBorder="1" applyAlignment="1">
      <alignment horizontal="center" vertical="center" wrapText="1"/>
    </xf>
    <xf numFmtId="165" fontId="9" fillId="2" borderId="34" xfId="0" applyNumberFormat="1" applyFont="1" applyFill="1" applyBorder="1" applyAlignment="1">
      <alignment horizontal="center" vertical="center" wrapText="1"/>
    </xf>
    <xf numFmtId="165" fontId="9" fillId="2" borderId="35" xfId="0" applyNumberFormat="1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0" fillId="2" borderId="34" xfId="0" applyFont="1" applyFill="1" applyBorder="1" applyAlignment="1">
      <alignment horizontal="center" vertical="center" wrapText="1"/>
    </xf>
    <xf numFmtId="0" fontId="9" fillId="2" borderId="37" xfId="0" applyFont="1" applyFill="1" applyBorder="1" applyAlignment="1">
      <alignment horizontal="center" vertical="center" wrapText="1"/>
    </xf>
    <xf numFmtId="0" fontId="9" fillId="2" borderId="38" xfId="0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 wrapText="1"/>
    </xf>
    <xf numFmtId="0" fontId="10" fillId="2" borderId="40" xfId="0" applyFont="1" applyFill="1" applyBorder="1" applyAlignment="1">
      <alignment horizontal="center" vertical="center" wrapText="1"/>
    </xf>
    <xf numFmtId="170" fontId="22" fillId="0" borderId="0" xfId="5" applyNumberFormat="1" applyFont="1" applyBorder="1" applyAlignment="1">
      <alignment horizontal="left" vertical="center" wrapText="1"/>
    </xf>
    <xf numFmtId="164" fontId="3" fillId="0" borderId="0" xfId="4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wrapText="1"/>
    </xf>
    <xf numFmtId="0" fontId="10" fillId="0" borderId="2" xfId="4" applyFont="1" applyBorder="1" applyAlignment="1">
      <alignment horizontal="left"/>
    </xf>
    <xf numFmtId="170" fontId="42" fillId="0" borderId="0" xfId="0" applyNumberFormat="1" applyFont="1" applyBorder="1" applyAlignment="1">
      <alignment horizontal="left" wrapText="1"/>
    </xf>
    <xf numFmtId="170" fontId="22" fillId="10" borderId="0" xfId="5" applyNumberFormat="1" applyFont="1" applyFill="1" applyBorder="1" applyAlignment="1">
      <alignment horizontal="left" wrapText="1"/>
    </xf>
  </cellXfs>
  <cellStyles count="7">
    <cellStyle name="Hypertextové prepojenie" xfId="3" builtinId="8"/>
    <cellStyle name="Mena" xfId="1" builtinId="4"/>
    <cellStyle name="Normal 2" xfId="4"/>
    <cellStyle name="Normal 2 2" xfId="5"/>
    <cellStyle name="Normálna" xfId="0" builtinId="0"/>
    <cellStyle name="normálne_Kopretina, zalozenie" xfId="6"/>
    <cellStyle name="Percentá" xfId="2" builtinId="5"/>
  </cellStyles>
  <dxfs count="12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304800</xdr:colOff>
      <xdr:row>0</xdr:row>
      <xdr:rowOff>38100</xdr:rowOff>
    </xdr:from>
    <xdr:to>
      <xdr:col>7</xdr:col>
      <xdr:colOff>704850</xdr:colOff>
      <xdr:row>2</xdr:row>
      <xdr:rowOff>314325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14A50585-A5A6-415B-ABAC-7A773F899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7050" y="38100"/>
          <a:ext cx="3514725" cy="962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5</xdr:col>
      <xdr:colOff>682625</xdr:colOff>
      <xdr:row>12</xdr:row>
      <xdr:rowOff>0</xdr:rowOff>
    </xdr:from>
    <xdr:to>
      <xdr:col>6</xdr:col>
      <xdr:colOff>142956</xdr:colOff>
      <xdr:row>12</xdr:row>
      <xdr:rowOff>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xmlns="" id="{8D76E298-9249-42CE-ABD2-275CE4A857CF}"/>
            </a:ext>
          </a:extLst>
        </xdr:cNvPr>
        <xdr:cNvSpPr txBox="1">
          <a:spLocks noChangeArrowheads="1"/>
        </xdr:cNvSpPr>
      </xdr:nvSpPr>
      <xdr:spPr bwMode="auto">
        <a:xfrm>
          <a:off x="7988300" y="1695450"/>
          <a:ext cx="641431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27432" rIns="0" bIns="0" anchor="t" upright="1"/>
        <a:lstStyle/>
        <a:p>
          <a:pPr algn="l" rtl="1">
            <a:defRPr sz="1000"/>
          </a:pPr>
          <a:r>
            <a:rPr lang="cs-CZ" sz="1400" b="0" i="0" strike="noStrike">
              <a:solidFill>
                <a:srgbClr val="000000"/>
              </a:solidFill>
              <a:latin typeface="Wingdings"/>
            </a:rPr>
            <a:t>(</a:t>
          </a:r>
        </a:p>
      </xdr:txBody>
    </xdr:sp>
    <xdr:clientData/>
  </xdr:twoCellAnchor>
  <xdr:twoCellAnchor>
    <xdr:from>
      <xdr:col>5</xdr:col>
      <xdr:colOff>682625</xdr:colOff>
      <xdr:row>13</xdr:row>
      <xdr:rowOff>0</xdr:rowOff>
    </xdr:from>
    <xdr:to>
      <xdr:col>6</xdr:col>
      <xdr:colOff>142956</xdr:colOff>
      <xdr:row>13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xmlns="" id="{A23D1992-3F30-4DE6-92B1-DDA95FEEF019}"/>
            </a:ext>
          </a:extLst>
        </xdr:cNvPr>
        <xdr:cNvSpPr txBox="1">
          <a:spLocks noChangeArrowheads="1"/>
        </xdr:cNvSpPr>
      </xdr:nvSpPr>
      <xdr:spPr bwMode="auto">
        <a:xfrm>
          <a:off x="7988300" y="1857375"/>
          <a:ext cx="641431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27432" rIns="0" bIns="0" anchor="t" upright="1"/>
        <a:lstStyle/>
        <a:p>
          <a:pPr algn="l" rtl="1">
            <a:defRPr sz="1000"/>
          </a:pPr>
          <a:r>
            <a:rPr lang="cs-CZ" sz="1400" b="0" i="0" strike="noStrike">
              <a:solidFill>
                <a:srgbClr val="000000"/>
              </a:solidFill>
              <a:latin typeface="Wingdings"/>
            </a:rPr>
            <a:t>(</a:t>
          </a:r>
        </a:p>
      </xdr:txBody>
    </xdr:sp>
    <xdr:clientData/>
  </xdr:twoCellAnchor>
  <xdr:twoCellAnchor>
    <xdr:from>
      <xdr:col>5</xdr:col>
      <xdr:colOff>682625</xdr:colOff>
      <xdr:row>12</xdr:row>
      <xdr:rowOff>0</xdr:rowOff>
    </xdr:from>
    <xdr:to>
      <xdr:col>6</xdr:col>
      <xdr:colOff>142956</xdr:colOff>
      <xdr:row>12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xmlns="" id="{47E42CA4-C3CC-43A7-83A2-5987669ABB24}"/>
            </a:ext>
          </a:extLst>
        </xdr:cNvPr>
        <xdr:cNvSpPr txBox="1">
          <a:spLocks noChangeArrowheads="1"/>
        </xdr:cNvSpPr>
      </xdr:nvSpPr>
      <xdr:spPr bwMode="auto">
        <a:xfrm>
          <a:off x="7988300" y="1695450"/>
          <a:ext cx="641431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27432" rIns="0" bIns="0" anchor="t" upright="1"/>
        <a:lstStyle/>
        <a:p>
          <a:pPr algn="l" rtl="1">
            <a:defRPr sz="1000"/>
          </a:pPr>
          <a:r>
            <a:rPr lang="cs-CZ" sz="1400" b="0" i="0" strike="noStrike">
              <a:solidFill>
                <a:srgbClr val="000000"/>
              </a:solidFill>
              <a:latin typeface="Wingdings"/>
            </a:rPr>
            <a:t>(</a:t>
          </a:r>
        </a:p>
      </xdr:txBody>
    </xdr:sp>
    <xdr:clientData/>
  </xdr:twoCellAnchor>
  <xdr:twoCellAnchor>
    <xdr:from>
      <xdr:col>5</xdr:col>
      <xdr:colOff>682625</xdr:colOff>
      <xdr:row>13</xdr:row>
      <xdr:rowOff>0</xdr:rowOff>
    </xdr:from>
    <xdr:to>
      <xdr:col>6</xdr:col>
      <xdr:colOff>142956</xdr:colOff>
      <xdr:row>13</xdr:row>
      <xdr:rowOff>0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xmlns="" id="{0CBE5500-6B19-461F-9550-CDD16B1E9C13}"/>
            </a:ext>
          </a:extLst>
        </xdr:cNvPr>
        <xdr:cNvSpPr txBox="1">
          <a:spLocks noChangeArrowheads="1"/>
        </xdr:cNvSpPr>
      </xdr:nvSpPr>
      <xdr:spPr bwMode="auto">
        <a:xfrm>
          <a:off x="7988300" y="1857375"/>
          <a:ext cx="641431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27432" rIns="0" bIns="0" anchor="t" upright="1"/>
        <a:lstStyle/>
        <a:p>
          <a:pPr algn="l" rtl="1">
            <a:defRPr sz="1000"/>
          </a:pPr>
          <a:r>
            <a:rPr lang="cs-CZ" sz="1400" b="0" i="0" strike="noStrike">
              <a:solidFill>
                <a:srgbClr val="000000"/>
              </a:solidFill>
              <a:latin typeface="Wingdings"/>
            </a:rPr>
            <a:t>(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72"/>
  <sheetViews>
    <sheetView showZeros="0" tabSelected="1" view="pageBreakPreview" zoomScale="70" zoomScaleNormal="70" zoomScaleSheetLayoutView="70" zoomScalePageLayoutView="70" workbookViewId="0">
      <selection activeCell="A3" sqref="A3"/>
    </sheetView>
  </sheetViews>
  <sheetFormatPr defaultRowHeight="12.75" x14ac:dyDescent="0.2"/>
  <cols>
    <col min="1" max="1" width="67.28515625" style="3" customWidth="1"/>
    <col min="2" max="2" width="19.28515625" style="14" customWidth="1"/>
    <col min="3" max="3" width="12" style="16" customWidth="1"/>
    <col min="4" max="4" width="6.7109375" style="3" customWidth="1"/>
    <col min="5" max="5" width="4.28515625" style="3" customWidth="1"/>
    <col min="6" max="6" width="17.7109375" style="3" customWidth="1"/>
    <col min="7" max="7" width="18" style="3" customWidth="1"/>
    <col min="8" max="8" width="11.140625" style="3" customWidth="1"/>
    <col min="9" max="9" width="15.5703125" style="3" customWidth="1"/>
    <col min="10" max="11" width="19.7109375" style="3" customWidth="1"/>
    <col min="12" max="256" width="9.140625" style="3"/>
    <col min="257" max="257" width="67.28515625" style="3" customWidth="1"/>
    <col min="258" max="258" width="19.28515625" style="3" customWidth="1"/>
    <col min="259" max="259" width="12" style="3" customWidth="1"/>
    <col min="260" max="260" width="6.7109375" style="3" customWidth="1"/>
    <col min="261" max="261" width="4.28515625" style="3" customWidth="1"/>
    <col min="262" max="262" width="17.7109375" style="3" customWidth="1"/>
    <col min="263" max="263" width="18" style="3" customWidth="1"/>
    <col min="264" max="264" width="11.140625" style="3" customWidth="1"/>
    <col min="265" max="265" width="15.5703125" style="3" customWidth="1"/>
    <col min="266" max="267" width="19.7109375" style="3" customWidth="1"/>
    <col min="268" max="512" width="9.140625" style="3"/>
    <col min="513" max="513" width="67.28515625" style="3" customWidth="1"/>
    <col min="514" max="514" width="19.28515625" style="3" customWidth="1"/>
    <col min="515" max="515" width="12" style="3" customWidth="1"/>
    <col min="516" max="516" width="6.7109375" style="3" customWidth="1"/>
    <col min="517" max="517" width="4.28515625" style="3" customWidth="1"/>
    <col min="518" max="518" width="17.7109375" style="3" customWidth="1"/>
    <col min="519" max="519" width="18" style="3" customWidth="1"/>
    <col min="520" max="520" width="11.140625" style="3" customWidth="1"/>
    <col min="521" max="521" width="15.5703125" style="3" customWidth="1"/>
    <col min="522" max="523" width="19.7109375" style="3" customWidth="1"/>
    <col min="524" max="768" width="9.140625" style="3"/>
    <col min="769" max="769" width="67.28515625" style="3" customWidth="1"/>
    <col min="770" max="770" width="19.28515625" style="3" customWidth="1"/>
    <col min="771" max="771" width="12" style="3" customWidth="1"/>
    <col min="772" max="772" width="6.7109375" style="3" customWidth="1"/>
    <col min="773" max="773" width="4.28515625" style="3" customWidth="1"/>
    <col min="774" max="774" width="17.7109375" style="3" customWidth="1"/>
    <col min="775" max="775" width="18" style="3" customWidth="1"/>
    <col min="776" max="776" width="11.140625" style="3" customWidth="1"/>
    <col min="777" max="777" width="15.5703125" style="3" customWidth="1"/>
    <col min="778" max="779" width="19.7109375" style="3" customWidth="1"/>
    <col min="780" max="1024" width="9.140625" style="3"/>
    <col min="1025" max="1025" width="67.28515625" style="3" customWidth="1"/>
    <col min="1026" max="1026" width="19.28515625" style="3" customWidth="1"/>
    <col min="1027" max="1027" width="12" style="3" customWidth="1"/>
    <col min="1028" max="1028" width="6.7109375" style="3" customWidth="1"/>
    <col min="1029" max="1029" width="4.28515625" style="3" customWidth="1"/>
    <col min="1030" max="1030" width="17.7109375" style="3" customWidth="1"/>
    <col min="1031" max="1031" width="18" style="3" customWidth="1"/>
    <col min="1032" max="1032" width="11.140625" style="3" customWidth="1"/>
    <col min="1033" max="1033" width="15.5703125" style="3" customWidth="1"/>
    <col min="1034" max="1035" width="19.7109375" style="3" customWidth="1"/>
    <col min="1036" max="1280" width="9.140625" style="3"/>
    <col min="1281" max="1281" width="67.28515625" style="3" customWidth="1"/>
    <col min="1282" max="1282" width="19.28515625" style="3" customWidth="1"/>
    <col min="1283" max="1283" width="12" style="3" customWidth="1"/>
    <col min="1284" max="1284" width="6.7109375" style="3" customWidth="1"/>
    <col min="1285" max="1285" width="4.28515625" style="3" customWidth="1"/>
    <col min="1286" max="1286" width="17.7109375" style="3" customWidth="1"/>
    <col min="1287" max="1287" width="18" style="3" customWidth="1"/>
    <col min="1288" max="1288" width="11.140625" style="3" customWidth="1"/>
    <col min="1289" max="1289" width="15.5703125" style="3" customWidth="1"/>
    <col min="1290" max="1291" width="19.7109375" style="3" customWidth="1"/>
    <col min="1292" max="1536" width="9.140625" style="3"/>
    <col min="1537" max="1537" width="67.28515625" style="3" customWidth="1"/>
    <col min="1538" max="1538" width="19.28515625" style="3" customWidth="1"/>
    <col min="1539" max="1539" width="12" style="3" customWidth="1"/>
    <col min="1540" max="1540" width="6.7109375" style="3" customWidth="1"/>
    <col min="1541" max="1541" width="4.28515625" style="3" customWidth="1"/>
    <col min="1542" max="1542" width="17.7109375" style="3" customWidth="1"/>
    <col min="1543" max="1543" width="18" style="3" customWidth="1"/>
    <col min="1544" max="1544" width="11.140625" style="3" customWidth="1"/>
    <col min="1545" max="1545" width="15.5703125" style="3" customWidth="1"/>
    <col min="1546" max="1547" width="19.7109375" style="3" customWidth="1"/>
    <col min="1548" max="1792" width="9.140625" style="3"/>
    <col min="1793" max="1793" width="67.28515625" style="3" customWidth="1"/>
    <col min="1794" max="1794" width="19.28515625" style="3" customWidth="1"/>
    <col min="1795" max="1795" width="12" style="3" customWidth="1"/>
    <col min="1796" max="1796" width="6.7109375" style="3" customWidth="1"/>
    <col min="1797" max="1797" width="4.28515625" style="3" customWidth="1"/>
    <col min="1798" max="1798" width="17.7109375" style="3" customWidth="1"/>
    <col min="1799" max="1799" width="18" style="3" customWidth="1"/>
    <col min="1800" max="1800" width="11.140625" style="3" customWidth="1"/>
    <col min="1801" max="1801" width="15.5703125" style="3" customWidth="1"/>
    <col min="1802" max="1803" width="19.7109375" style="3" customWidth="1"/>
    <col min="1804" max="2048" width="9.140625" style="3"/>
    <col min="2049" max="2049" width="67.28515625" style="3" customWidth="1"/>
    <col min="2050" max="2050" width="19.28515625" style="3" customWidth="1"/>
    <col min="2051" max="2051" width="12" style="3" customWidth="1"/>
    <col min="2052" max="2052" width="6.7109375" style="3" customWidth="1"/>
    <col min="2053" max="2053" width="4.28515625" style="3" customWidth="1"/>
    <col min="2054" max="2054" width="17.7109375" style="3" customWidth="1"/>
    <col min="2055" max="2055" width="18" style="3" customWidth="1"/>
    <col min="2056" max="2056" width="11.140625" style="3" customWidth="1"/>
    <col min="2057" max="2057" width="15.5703125" style="3" customWidth="1"/>
    <col min="2058" max="2059" width="19.7109375" style="3" customWidth="1"/>
    <col min="2060" max="2304" width="9.140625" style="3"/>
    <col min="2305" max="2305" width="67.28515625" style="3" customWidth="1"/>
    <col min="2306" max="2306" width="19.28515625" style="3" customWidth="1"/>
    <col min="2307" max="2307" width="12" style="3" customWidth="1"/>
    <col min="2308" max="2308" width="6.7109375" style="3" customWidth="1"/>
    <col min="2309" max="2309" width="4.28515625" style="3" customWidth="1"/>
    <col min="2310" max="2310" width="17.7109375" style="3" customWidth="1"/>
    <col min="2311" max="2311" width="18" style="3" customWidth="1"/>
    <col min="2312" max="2312" width="11.140625" style="3" customWidth="1"/>
    <col min="2313" max="2313" width="15.5703125" style="3" customWidth="1"/>
    <col min="2314" max="2315" width="19.7109375" style="3" customWidth="1"/>
    <col min="2316" max="2560" width="9.140625" style="3"/>
    <col min="2561" max="2561" width="67.28515625" style="3" customWidth="1"/>
    <col min="2562" max="2562" width="19.28515625" style="3" customWidth="1"/>
    <col min="2563" max="2563" width="12" style="3" customWidth="1"/>
    <col min="2564" max="2564" width="6.7109375" style="3" customWidth="1"/>
    <col min="2565" max="2565" width="4.28515625" style="3" customWidth="1"/>
    <col min="2566" max="2566" width="17.7109375" style="3" customWidth="1"/>
    <col min="2567" max="2567" width="18" style="3" customWidth="1"/>
    <col min="2568" max="2568" width="11.140625" style="3" customWidth="1"/>
    <col min="2569" max="2569" width="15.5703125" style="3" customWidth="1"/>
    <col min="2570" max="2571" width="19.7109375" style="3" customWidth="1"/>
    <col min="2572" max="2816" width="9.140625" style="3"/>
    <col min="2817" max="2817" width="67.28515625" style="3" customWidth="1"/>
    <col min="2818" max="2818" width="19.28515625" style="3" customWidth="1"/>
    <col min="2819" max="2819" width="12" style="3" customWidth="1"/>
    <col min="2820" max="2820" width="6.7109375" style="3" customWidth="1"/>
    <col min="2821" max="2821" width="4.28515625" style="3" customWidth="1"/>
    <col min="2822" max="2822" width="17.7109375" style="3" customWidth="1"/>
    <col min="2823" max="2823" width="18" style="3" customWidth="1"/>
    <col min="2824" max="2824" width="11.140625" style="3" customWidth="1"/>
    <col min="2825" max="2825" width="15.5703125" style="3" customWidth="1"/>
    <col min="2826" max="2827" width="19.7109375" style="3" customWidth="1"/>
    <col min="2828" max="3072" width="9.140625" style="3"/>
    <col min="3073" max="3073" width="67.28515625" style="3" customWidth="1"/>
    <col min="3074" max="3074" width="19.28515625" style="3" customWidth="1"/>
    <col min="3075" max="3075" width="12" style="3" customWidth="1"/>
    <col min="3076" max="3076" width="6.7109375" style="3" customWidth="1"/>
    <col min="3077" max="3077" width="4.28515625" style="3" customWidth="1"/>
    <col min="3078" max="3078" width="17.7109375" style="3" customWidth="1"/>
    <col min="3079" max="3079" width="18" style="3" customWidth="1"/>
    <col min="3080" max="3080" width="11.140625" style="3" customWidth="1"/>
    <col min="3081" max="3081" width="15.5703125" style="3" customWidth="1"/>
    <col min="3082" max="3083" width="19.7109375" style="3" customWidth="1"/>
    <col min="3084" max="3328" width="9.140625" style="3"/>
    <col min="3329" max="3329" width="67.28515625" style="3" customWidth="1"/>
    <col min="3330" max="3330" width="19.28515625" style="3" customWidth="1"/>
    <col min="3331" max="3331" width="12" style="3" customWidth="1"/>
    <col min="3332" max="3332" width="6.7109375" style="3" customWidth="1"/>
    <col min="3333" max="3333" width="4.28515625" style="3" customWidth="1"/>
    <col min="3334" max="3334" width="17.7109375" style="3" customWidth="1"/>
    <col min="3335" max="3335" width="18" style="3" customWidth="1"/>
    <col min="3336" max="3336" width="11.140625" style="3" customWidth="1"/>
    <col min="3337" max="3337" width="15.5703125" style="3" customWidth="1"/>
    <col min="3338" max="3339" width="19.7109375" style="3" customWidth="1"/>
    <col min="3340" max="3584" width="9.140625" style="3"/>
    <col min="3585" max="3585" width="67.28515625" style="3" customWidth="1"/>
    <col min="3586" max="3586" width="19.28515625" style="3" customWidth="1"/>
    <col min="3587" max="3587" width="12" style="3" customWidth="1"/>
    <col min="3588" max="3588" width="6.7109375" style="3" customWidth="1"/>
    <col min="3589" max="3589" width="4.28515625" style="3" customWidth="1"/>
    <col min="3590" max="3590" width="17.7109375" style="3" customWidth="1"/>
    <col min="3591" max="3591" width="18" style="3" customWidth="1"/>
    <col min="3592" max="3592" width="11.140625" style="3" customWidth="1"/>
    <col min="3593" max="3593" width="15.5703125" style="3" customWidth="1"/>
    <col min="3594" max="3595" width="19.7109375" style="3" customWidth="1"/>
    <col min="3596" max="3840" width="9.140625" style="3"/>
    <col min="3841" max="3841" width="67.28515625" style="3" customWidth="1"/>
    <col min="3842" max="3842" width="19.28515625" style="3" customWidth="1"/>
    <col min="3843" max="3843" width="12" style="3" customWidth="1"/>
    <col min="3844" max="3844" width="6.7109375" style="3" customWidth="1"/>
    <col min="3845" max="3845" width="4.28515625" style="3" customWidth="1"/>
    <col min="3846" max="3846" width="17.7109375" style="3" customWidth="1"/>
    <col min="3847" max="3847" width="18" style="3" customWidth="1"/>
    <col min="3848" max="3848" width="11.140625" style="3" customWidth="1"/>
    <col min="3849" max="3849" width="15.5703125" style="3" customWidth="1"/>
    <col min="3850" max="3851" width="19.7109375" style="3" customWidth="1"/>
    <col min="3852" max="4096" width="9.140625" style="3"/>
    <col min="4097" max="4097" width="67.28515625" style="3" customWidth="1"/>
    <col min="4098" max="4098" width="19.28515625" style="3" customWidth="1"/>
    <col min="4099" max="4099" width="12" style="3" customWidth="1"/>
    <col min="4100" max="4100" width="6.7109375" style="3" customWidth="1"/>
    <col min="4101" max="4101" width="4.28515625" style="3" customWidth="1"/>
    <col min="4102" max="4102" width="17.7109375" style="3" customWidth="1"/>
    <col min="4103" max="4103" width="18" style="3" customWidth="1"/>
    <col min="4104" max="4104" width="11.140625" style="3" customWidth="1"/>
    <col min="4105" max="4105" width="15.5703125" style="3" customWidth="1"/>
    <col min="4106" max="4107" width="19.7109375" style="3" customWidth="1"/>
    <col min="4108" max="4352" width="9.140625" style="3"/>
    <col min="4353" max="4353" width="67.28515625" style="3" customWidth="1"/>
    <col min="4354" max="4354" width="19.28515625" style="3" customWidth="1"/>
    <col min="4355" max="4355" width="12" style="3" customWidth="1"/>
    <col min="4356" max="4356" width="6.7109375" style="3" customWidth="1"/>
    <col min="4357" max="4357" width="4.28515625" style="3" customWidth="1"/>
    <col min="4358" max="4358" width="17.7109375" style="3" customWidth="1"/>
    <col min="4359" max="4359" width="18" style="3" customWidth="1"/>
    <col min="4360" max="4360" width="11.140625" style="3" customWidth="1"/>
    <col min="4361" max="4361" width="15.5703125" style="3" customWidth="1"/>
    <col min="4362" max="4363" width="19.7109375" style="3" customWidth="1"/>
    <col min="4364" max="4608" width="9.140625" style="3"/>
    <col min="4609" max="4609" width="67.28515625" style="3" customWidth="1"/>
    <col min="4610" max="4610" width="19.28515625" style="3" customWidth="1"/>
    <col min="4611" max="4611" width="12" style="3" customWidth="1"/>
    <col min="4612" max="4612" width="6.7109375" style="3" customWidth="1"/>
    <col min="4613" max="4613" width="4.28515625" style="3" customWidth="1"/>
    <col min="4614" max="4614" width="17.7109375" style="3" customWidth="1"/>
    <col min="4615" max="4615" width="18" style="3" customWidth="1"/>
    <col min="4616" max="4616" width="11.140625" style="3" customWidth="1"/>
    <col min="4617" max="4617" width="15.5703125" style="3" customWidth="1"/>
    <col min="4618" max="4619" width="19.7109375" style="3" customWidth="1"/>
    <col min="4620" max="4864" width="9.140625" style="3"/>
    <col min="4865" max="4865" width="67.28515625" style="3" customWidth="1"/>
    <col min="4866" max="4866" width="19.28515625" style="3" customWidth="1"/>
    <col min="4867" max="4867" width="12" style="3" customWidth="1"/>
    <col min="4868" max="4868" width="6.7109375" style="3" customWidth="1"/>
    <col min="4869" max="4869" width="4.28515625" style="3" customWidth="1"/>
    <col min="4870" max="4870" width="17.7109375" style="3" customWidth="1"/>
    <col min="4871" max="4871" width="18" style="3" customWidth="1"/>
    <col min="4872" max="4872" width="11.140625" style="3" customWidth="1"/>
    <col min="4873" max="4873" width="15.5703125" style="3" customWidth="1"/>
    <col min="4874" max="4875" width="19.7109375" style="3" customWidth="1"/>
    <col min="4876" max="5120" width="9.140625" style="3"/>
    <col min="5121" max="5121" width="67.28515625" style="3" customWidth="1"/>
    <col min="5122" max="5122" width="19.28515625" style="3" customWidth="1"/>
    <col min="5123" max="5123" width="12" style="3" customWidth="1"/>
    <col min="5124" max="5124" width="6.7109375" style="3" customWidth="1"/>
    <col min="5125" max="5125" width="4.28515625" style="3" customWidth="1"/>
    <col min="5126" max="5126" width="17.7109375" style="3" customWidth="1"/>
    <col min="5127" max="5127" width="18" style="3" customWidth="1"/>
    <col min="5128" max="5128" width="11.140625" style="3" customWidth="1"/>
    <col min="5129" max="5129" width="15.5703125" style="3" customWidth="1"/>
    <col min="5130" max="5131" width="19.7109375" style="3" customWidth="1"/>
    <col min="5132" max="5376" width="9.140625" style="3"/>
    <col min="5377" max="5377" width="67.28515625" style="3" customWidth="1"/>
    <col min="5378" max="5378" width="19.28515625" style="3" customWidth="1"/>
    <col min="5379" max="5379" width="12" style="3" customWidth="1"/>
    <col min="5380" max="5380" width="6.7109375" style="3" customWidth="1"/>
    <col min="5381" max="5381" width="4.28515625" style="3" customWidth="1"/>
    <col min="5382" max="5382" width="17.7109375" style="3" customWidth="1"/>
    <col min="5383" max="5383" width="18" style="3" customWidth="1"/>
    <col min="5384" max="5384" width="11.140625" style="3" customWidth="1"/>
    <col min="5385" max="5385" width="15.5703125" style="3" customWidth="1"/>
    <col min="5386" max="5387" width="19.7109375" style="3" customWidth="1"/>
    <col min="5388" max="5632" width="9.140625" style="3"/>
    <col min="5633" max="5633" width="67.28515625" style="3" customWidth="1"/>
    <col min="5634" max="5634" width="19.28515625" style="3" customWidth="1"/>
    <col min="5635" max="5635" width="12" style="3" customWidth="1"/>
    <col min="5636" max="5636" width="6.7109375" style="3" customWidth="1"/>
    <col min="5637" max="5637" width="4.28515625" style="3" customWidth="1"/>
    <col min="5638" max="5638" width="17.7109375" style="3" customWidth="1"/>
    <col min="5639" max="5639" width="18" style="3" customWidth="1"/>
    <col min="5640" max="5640" width="11.140625" style="3" customWidth="1"/>
    <col min="5641" max="5641" width="15.5703125" style="3" customWidth="1"/>
    <col min="5642" max="5643" width="19.7109375" style="3" customWidth="1"/>
    <col min="5644" max="5888" width="9.140625" style="3"/>
    <col min="5889" max="5889" width="67.28515625" style="3" customWidth="1"/>
    <col min="5890" max="5890" width="19.28515625" style="3" customWidth="1"/>
    <col min="5891" max="5891" width="12" style="3" customWidth="1"/>
    <col min="5892" max="5892" width="6.7109375" style="3" customWidth="1"/>
    <col min="5893" max="5893" width="4.28515625" style="3" customWidth="1"/>
    <col min="5894" max="5894" width="17.7109375" style="3" customWidth="1"/>
    <col min="5895" max="5895" width="18" style="3" customWidth="1"/>
    <col min="5896" max="5896" width="11.140625" style="3" customWidth="1"/>
    <col min="5897" max="5897" width="15.5703125" style="3" customWidth="1"/>
    <col min="5898" max="5899" width="19.7109375" style="3" customWidth="1"/>
    <col min="5900" max="6144" width="9.140625" style="3"/>
    <col min="6145" max="6145" width="67.28515625" style="3" customWidth="1"/>
    <col min="6146" max="6146" width="19.28515625" style="3" customWidth="1"/>
    <col min="6147" max="6147" width="12" style="3" customWidth="1"/>
    <col min="6148" max="6148" width="6.7109375" style="3" customWidth="1"/>
    <col min="6149" max="6149" width="4.28515625" style="3" customWidth="1"/>
    <col min="6150" max="6150" width="17.7109375" style="3" customWidth="1"/>
    <col min="6151" max="6151" width="18" style="3" customWidth="1"/>
    <col min="6152" max="6152" width="11.140625" style="3" customWidth="1"/>
    <col min="6153" max="6153" width="15.5703125" style="3" customWidth="1"/>
    <col min="6154" max="6155" width="19.7109375" style="3" customWidth="1"/>
    <col min="6156" max="6400" width="9.140625" style="3"/>
    <col min="6401" max="6401" width="67.28515625" style="3" customWidth="1"/>
    <col min="6402" max="6402" width="19.28515625" style="3" customWidth="1"/>
    <col min="6403" max="6403" width="12" style="3" customWidth="1"/>
    <col min="6404" max="6404" width="6.7109375" style="3" customWidth="1"/>
    <col min="6405" max="6405" width="4.28515625" style="3" customWidth="1"/>
    <col min="6406" max="6406" width="17.7109375" style="3" customWidth="1"/>
    <col min="6407" max="6407" width="18" style="3" customWidth="1"/>
    <col min="6408" max="6408" width="11.140625" style="3" customWidth="1"/>
    <col min="6409" max="6409" width="15.5703125" style="3" customWidth="1"/>
    <col min="6410" max="6411" width="19.7109375" style="3" customWidth="1"/>
    <col min="6412" max="6656" width="9.140625" style="3"/>
    <col min="6657" max="6657" width="67.28515625" style="3" customWidth="1"/>
    <col min="6658" max="6658" width="19.28515625" style="3" customWidth="1"/>
    <col min="6659" max="6659" width="12" style="3" customWidth="1"/>
    <col min="6660" max="6660" width="6.7109375" style="3" customWidth="1"/>
    <col min="6661" max="6661" width="4.28515625" style="3" customWidth="1"/>
    <col min="6662" max="6662" width="17.7109375" style="3" customWidth="1"/>
    <col min="6663" max="6663" width="18" style="3" customWidth="1"/>
    <col min="6664" max="6664" width="11.140625" style="3" customWidth="1"/>
    <col min="6665" max="6665" width="15.5703125" style="3" customWidth="1"/>
    <col min="6666" max="6667" width="19.7109375" style="3" customWidth="1"/>
    <col min="6668" max="6912" width="9.140625" style="3"/>
    <col min="6913" max="6913" width="67.28515625" style="3" customWidth="1"/>
    <col min="6914" max="6914" width="19.28515625" style="3" customWidth="1"/>
    <col min="6915" max="6915" width="12" style="3" customWidth="1"/>
    <col min="6916" max="6916" width="6.7109375" style="3" customWidth="1"/>
    <col min="6917" max="6917" width="4.28515625" style="3" customWidth="1"/>
    <col min="6918" max="6918" width="17.7109375" style="3" customWidth="1"/>
    <col min="6919" max="6919" width="18" style="3" customWidth="1"/>
    <col min="6920" max="6920" width="11.140625" style="3" customWidth="1"/>
    <col min="6921" max="6921" width="15.5703125" style="3" customWidth="1"/>
    <col min="6922" max="6923" width="19.7109375" style="3" customWidth="1"/>
    <col min="6924" max="7168" width="9.140625" style="3"/>
    <col min="7169" max="7169" width="67.28515625" style="3" customWidth="1"/>
    <col min="7170" max="7170" width="19.28515625" style="3" customWidth="1"/>
    <col min="7171" max="7171" width="12" style="3" customWidth="1"/>
    <col min="7172" max="7172" width="6.7109375" style="3" customWidth="1"/>
    <col min="7173" max="7173" width="4.28515625" style="3" customWidth="1"/>
    <col min="7174" max="7174" width="17.7109375" style="3" customWidth="1"/>
    <col min="7175" max="7175" width="18" style="3" customWidth="1"/>
    <col min="7176" max="7176" width="11.140625" style="3" customWidth="1"/>
    <col min="7177" max="7177" width="15.5703125" style="3" customWidth="1"/>
    <col min="7178" max="7179" width="19.7109375" style="3" customWidth="1"/>
    <col min="7180" max="7424" width="9.140625" style="3"/>
    <col min="7425" max="7425" width="67.28515625" style="3" customWidth="1"/>
    <col min="7426" max="7426" width="19.28515625" style="3" customWidth="1"/>
    <col min="7427" max="7427" width="12" style="3" customWidth="1"/>
    <col min="7428" max="7428" width="6.7109375" style="3" customWidth="1"/>
    <col min="7429" max="7429" width="4.28515625" style="3" customWidth="1"/>
    <col min="7430" max="7430" width="17.7109375" style="3" customWidth="1"/>
    <col min="7431" max="7431" width="18" style="3" customWidth="1"/>
    <col min="7432" max="7432" width="11.140625" style="3" customWidth="1"/>
    <col min="7433" max="7433" width="15.5703125" style="3" customWidth="1"/>
    <col min="7434" max="7435" width="19.7109375" style="3" customWidth="1"/>
    <col min="7436" max="7680" width="9.140625" style="3"/>
    <col min="7681" max="7681" width="67.28515625" style="3" customWidth="1"/>
    <col min="7682" max="7682" width="19.28515625" style="3" customWidth="1"/>
    <col min="7683" max="7683" width="12" style="3" customWidth="1"/>
    <col min="7684" max="7684" width="6.7109375" style="3" customWidth="1"/>
    <col min="7685" max="7685" width="4.28515625" style="3" customWidth="1"/>
    <col min="7686" max="7686" width="17.7109375" style="3" customWidth="1"/>
    <col min="7687" max="7687" width="18" style="3" customWidth="1"/>
    <col min="7688" max="7688" width="11.140625" style="3" customWidth="1"/>
    <col min="7689" max="7689" width="15.5703125" style="3" customWidth="1"/>
    <col min="7690" max="7691" width="19.7109375" style="3" customWidth="1"/>
    <col min="7692" max="7936" width="9.140625" style="3"/>
    <col min="7937" max="7937" width="67.28515625" style="3" customWidth="1"/>
    <col min="7938" max="7938" width="19.28515625" style="3" customWidth="1"/>
    <col min="7939" max="7939" width="12" style="3" customWidth="1"/>
    <col min="7940" max="7940" width="6.7109375" style="3" customWidth="1"/>
    <col min="7941" max="7941" width="4.28515625" style="3" customWidth="1"/>
    <col min="7942" max="7942" width="17.7109375" style="3" customWidth="1"/>
    <col min="7943" max="7943" width="18" style="3" customWidth="1"/>
    <col min="7944" max="7944" width="11.140625" style="3" customWidth="1"/>
    <col min="7945" max="7945" width="15.5703125" style="3" customWidth="1"/>
    <col min="7946" max="7947" width="19.7109375" style="3" customWidth="1"/>
    <col min="7948" max="8192" width="9.140625" style="3"/>
    <col min="8193" max="8193" width="67.28515625" style="3" customWidth="1"/>
    <col min="8194" max="8194" width="19.28515625" style="3" customWidth="1"/>
    <col min="8195" max="8195" width="12" style="3" customWidth="1"/>
    <col min="8196" max="8196" width="6.7109375" style="3" customWidth="1"/>
    <col min="8197" max="8197" width="4.28515625" style="3" customWidth="1"/>
    <col min="8198" max="8198" width="17.7109375" style="3" customWidth="1"/>
    <col min="8199" max="8199" width="18" style="3" customWidth="1"/>
    <col min="8200" max="8200" width="11.140625" style="3" customWidth="1"/>
    <col min="8201" max="8201" width="15.5703125" style="3" customWidth="1"/>
    <col min="8202" max="8203" width="19.7109375" style="3" customWidth="1"/>
    <col min="8204" max="8448" width="9.140625" style="3"/>
    <col min="8449" max="8449" width="67.28515625" style="3" customWidth="1"/>
    <col min="8450" max="8450" width="19.28515625" style="3" customWidth="1"/>
    <col min="8451" max="8451" width="12" style="3" customWidth="1"/>
    <col min="8452" max="8452" width="6.7109375" style="3" customWidth="1"/>
    <col min="8453" max="8453" width="4.28515625" style="3" customWidth="1"/>
    <col min="8454" max="8454" width="17.7109375" style="3" customWidth="1"/>
    <col min="8455" max="8455" width="18" style="3" customWidth="1"/>
    <col min="8456" max="8456" width="11.140625" style="3" customWidth="1"/>
    <col min="8457" max="8457" width="15.5703125" style="3" customWidth="1"/>
    <col min="8458" max="8459" width="19.7109375" style="3" customWidth="1"/>
    <col min="8460" max="8704" width="9.140625" style="3"/>
    <col min="8705" max="8705" width="67.28515625" style="3" customWidth="1"/>
    <col min="8706" max="8706" width="19.28515625" style="3" customWidth="1"/>
    <col min="8707" max="8707" width="12" style="3" customWidth="1"/>
    <col min="8708" max="8708" width="6.7109375" style="3" customWidth="1"/>
    <col min="8709" max="8709" width="4.28515625" style="3" customWidth="1"/>
    <col min="8710" max="8710" width="17.7109375" style="3" customWidth="1"/>
    <col min="8711" max="8711" width="18" style="3" customWidth="1"/>
    <col min="8712" max="8712" width="11.140625" style="3" customWidth="1"/>
    <col min="8713" max="8713" width="15.5703125" style="3" customWidth="1"/>
    <col min="8714" max="8715" width="19.7109375" style="3" customWidth="1"/>
    <col min="8716" max="8960" width="9.140625" style="3"/>
    <col min="8961" max="8961" width="67.28515625" style="3" customWidth="1"/>
    <col min="8962" max="8962" width="19.28515625" style="3" customWidth="1"/>
    <col min="8963" max="8963" width="12" style="3" customWidth="1"/>
    <col min="8964" max="8964" width="6.7109375" style="3" customWidth="1"/>
    <col min="8965" max="8965" width="4.28515625" style="3" customWidth="1"/>
    <col min="8966" max="8966" width="17.7109375" style="3" customWidth="1"/>
    <col min="8967" max="8967" width="18" style="3" customWidth="1"/>
    <col min="8968" max="8968" width="11.140625" style="3" customWidth="1"/>
    <col min="8969" max="8969" width="15.5703125" style="3" customWidth="1"/>
    <col min="8970" max="8971" width="19.7109375" style="3" customWidth="1"/>
    <col min="8972" max="9216" width="9.140625" style="3"/>
    <col min="9217" max="9217" width="67.28515625" style="3" customWidth="1"/>
    <col min="9218" max="9218" width="19.28515625" style="3" customWidth="1"/>
    <col min="9219" max="9219" width="12" style="3" customWidth="1"/>
    <col min="9220" max="9220" width="6.7109375" style="3" customWidth="1"/>
    <col min="9221" max="9221" width="4.28515625" style="3" customWidth="1"/>
    <col min="9222" max="9222" width="17.7109375" style="3" customWidth="1"/>
    <col min="9223" max="9223" width="18" style="3" customWidth="1"/>
    <col min="9224" max="9224" width="11.140625" style="3" customWidth="1"/>
    <col min="9225" max="9225" width="15.5703125" style="3" customWidth="1"/>
    <col min="9226" max="9227" width="19.7109375" style="3" customWidth="1"/>
    <col min="9228" max="9472" width="9.140625" style="3"/>
    <col min="9473" max="9473" width="67.28515625" style="3" customWidth="1"/>
    <col min="9474" max="9474" width="19.28515625" style="3" customWidth="1"/>
    <col min="9475" max="9475" width="12" style="3" customWidth="1"/>
    <col min="9476" max="9476" width="6.7109375" style="3" customWidth="1"/>
    <col min="9477" max="9477" width="4.28515625" style="3" customWidth="1"/>
    <col min="9478" max="9478" width="17.7109375" style="3" customWidth="1"/>
    <col min="9479" max="9479" width="18" style="3" customWidth="1"/>
    <col min="9480" max="9480" width="11.140625" style="3" customWidth="1"/>
    <col min="9481" max="9481" width="15.5703125" style="3" customWidth="1"/>
    <col min="9482" max="9483" width="19.7109375" style="3" customWidth="1"/>
    <col min="9484" max="9728" width="9.140625" style="3"/>
    <col min="9729" max="9729" width="67.28515625" style="3" customWidth="1"/>
    <col min="9730" max="9730" width="19.28515625" style="3" customWidth="1"/>
    <col min="9731" max="9731" width="12" style="3" customWidth="1"/>
    <col min="9732" max="9732" width="6.7109375" style="3" customWidth="1"/>
    <col min="9733" max="9733" width="4.28515625" style="3" customWidth="1"/>
    <col min="9734" max="9734" width="17.7109375" style="3" customWidth="1"/>
    <col min="9735" max="9735" width="18" style="3" customWidth="1"/>
    <col min="9736" max="9736" width="11.140625" style="3" customWidth="1"/>
    <col min="9737" max="9737" width="15.5703125" style="3" customWidth="1"/>
    <col min="9738" max="9739" width="19.7109375" style="3" customWidth="1"/>
    <col min="9740" max="9984" width="9.140625" style="3"/>
    <col min="9985" max="9985" width="67.28515625" style="3" customWidth="1"/>
    <col min="9986" max="9986" width="19.28515625" style="3" customWidth="1"/>
    <col min="9987" max="9987" width="12" style="3" customWidth="1"/>
    <col min="9988" max="9988" width="6.7109375" style="3" customWidth="1"/>
    <col min="9989" max="9989" width="4.28515625" style="3" customWidth="1"/>
    <col min="9990" max="9990" width="17.7109375" style="3" customWidth="1"/>
    <col min="9991" max="9991" width="18" style="3" customWidth="1"/>
    <col min="9992" max="9992" width="11.140625" style="3" customWidth="1"/>
    <col min="9993" max="9993" width="15.5703125" style="3" customWidth="1"/>
    <col min="9994" max="9995" width="19.7109375" style="3" customWidth="1"/>
    <col min="9996" max="10240" width="9.140625" style="3"/>
    <col min="10241" max="10241" width="67.28515625" style="3" customWidth="1"/>
    <col min="10242" max="10242" width="19.28515625" style="3" customWidth="1"/>
    <col min="10243" max="10243" width="12" style="3" customWidth="1"/>
    <col min="10244" max="10244" width="6.7109375" style="3" customWidth="1"/>
    <col min="10245" max="10245" width="4.28515625" style="3" customWidth="1"/>
    <col min="10246" max="10246" width="17.7109375" style="3" customWidth="1"/>
    <col min="10247" max="10247" width="18" style="3" customWidth="1"/>
    <col min="10248" max="10248" width="11.140625" style="3" customWidth="1"/>
    <col min="10249" max="10249" width="15.5703125" style="3" customWidth="1"/>
    <col min="10250" max="10251" width="19.7109375" style="3" customWidth="1"/>
    <col min="10252" max="10496" width="9.140625" style="3"/>
    <col min="10497" max="10497" width="67.28515625" style="3" customWidth="1"/>
    <col min="10498" max="10498" width="19.28515625" style="3" customWidth="1"/>
    <col min="10499" max="10499" width="12" style="3" customWidth="1"/>
    <col min="10500" max="10500" width="6.7109375" style="3" customWidth="1"/>
    <col min="10501" max="10501" width="4.28515625" style="3" customWidth="1"/>
    <col min="10502" max="10502" width="17.7109375" style="3" customWidth="1"/>
    <col min="10503" max="10503" width="18" style="3" customWidth="1"/>
    <col min="10504" max="10504" width="11.140625" style="3" customWidth="1"/>
    <col min="10505" max="10505" width="15.5703125" style="3" customWidth="1"/>
    <col min="10506" max="10507" width="19.7109375" style="3" customWidth="1"/>
    <col min="10508" max="10752" width="9.140625" style="3"/>
    <col min="10753" max="10753" width="67.28515625" style="3" customWidth="1"/>
    <col min="10754" max="10754" width="19.28515625" style="3" customWidth="1"/>
    <col min="10755" max="10755" width="12" style="3" customWidth="1"/>
    <col min="10756" max="10756" width="6.7109375" style="3" customWidth="1"/>
    <col min="10757" max="10757" width="4.28515625" style="3" customWidth="1"/>
    <col min="10758" max="10758" width="17.7109375" style="3" customWidth="1"/>
    <col min="10759" max="10759" width="18" style="3" customWidth="1"/>
    <col min="10760" max="10760" width="11.140625" style="3" customWidth="1"/>
    <col min="10761" max="10761" width="15.5703125" style="3" customWidth="1"/>
    <col min="10762" max="10763" width="19.7109375" style="3" customWidth="1"/>
    <col min="10764" max="11008" width="9.140625" style="3"/>
    <col min="11009" max="11009" width="67.28515625" style="3" customWidth="1"/>
    <col min="11010" max="11010" width="19.28515625" style="3" customWidth="1"/>
    <col min="11011" max="11011" width="12" style="3" customWidth="1"/>
    <col min="11012" max="11012" width="6.7109375" style="3" customWidth="1"/>
    <col min="11013" max="11013" width="4.28515625" style="3" customWidth="1"/>
    <col min="11014" max="11014" width="17.7109375" style="3" customWidth="1"/>
    <col min="11015" max="11015" width="18" style="3" customWidth="1"/>
    <col min="11016" max="11016" width="11.140625" style="3" customWidth="1"/>
    <col min="11017" max="11017" width="15.5703125" style="3" customWidth="1"/>
    <col min="11018" max="11019" width="19.7109375" style="3" customWidth="1"/>
    <col min="11020" max="11264" width="9.140625" style="3"/>
    <col min="11265" max="11265" width="67.28515625" style="3" customWidth="1"/>
    <col min="11266" max="11266" width="19.28515625" style="3" customWidth="1"/>
    <col min="11267" max="11267" width="12" style="3" customWidth="1"/>
    <col min="11268" max="11268" width="6.7109375" style="3" customWidth="1"/>
    <col min="11269" max="11269" width="4.28515625" style="3" customWidth="1"/>
    <col min="11270" max="11270" width="17.7109375" style="3" customWidth="1"/>
    <col min="11271" max="11271" width="18" style="3" customWidth="1"/>
    <col min="11272" max="11272" width="11.140625" style="3" customWidth="1"/>
    <col min="11273" max="11273" width="15.5703125" style="3" customWidth="1"/>
    <col min="11274" max="11275" width="19.7109375" style="3" customWidth="1"/>
    <col min="11276" max="11520" width="9.140625" style="3"/>
    <col min="11521" max="11521" width="67.28515625" style="3" customWidth="1"/>
    <col min="11522" max="11522" width="19.28515625" style="3" customWidth="1"/>
    <col min="11523" max="11523" width="12" style="3" customWidth="1"/>
    <col min="11524" max="11524" width="6.7109375" style="3" customWidth="1"/>
    <col min="11525" max="11525" width="4.28515625" style="3" customWidth="1"/>
    <col min="11526" max="11526" width="17.7109375" style="3" customWidth="1"/>
    <col min="11527" max="11527" width="18" style="3" customWidth="1"/>
    <col min="11528" max="11528" width="11.140625" style="3" customWidth="1"/>
    <col min="11529" max="11529" width="15.5703125" style="3" customWidth="1"/>
    <col min="11530" max="11531" width="19.7109375" style="3" customWidth="1"/>
    <col min="11532" max="11776" width="9.140625" style="3"/>
    <col min="11777" max="11777" width="67.28515625" style="3" customWidth="1"/>
    <col min="11778" max="11778" width="19.28515625" style="3" customWidth="1"/>
    <col min="11779" max="11779" width="12" style="3" customWidth="1"/>
    <col min="11780" max="11780" width="6.7109375" style="3" customWidth="1"/>
    <col min="11781" max="11781" width="4.28515625" style="3" customWidth="1"/>
    <col min="11782" max="11782" width="17.7109375" style="3" customWidth="1"/>
    <col min="11783" max="11783" width="18" style="3" customWidth="1"/>
    <col min="11784" max="11784" width="11.140625" style="3" customWidth="1"/>
    <col min="11785" max="11785" width="15.5703125" style="3" customWidth="1"/>
    <col min="11786" max="11787" width="19.7109375" style="3" customWidth="1"/>
    <col min="11788" max="12032" width="9.140625" style="3"/>
    <col min="12033" max="12033" width="67.28515625" style="3" customWidth="1"/>
    <col min="12034" max="12034" width="19.28515625" style="3" customWidth="1"/>
    <col min="12035" max="12035" width="12" style="3" customWidth="1"/>
    <col min="12036" max="12036" width="6.7109375" style="3" customWidth="1"/>
    <col min="12037" max="12037" width="4.28515625" style="3" customWidth="1"/>
    <col min="12038" max="12038" width="17.7109375" style="3" customWidth="1"/>
    <col min="12039" max="12039" width="18" style="3" customWidth="1"/>
    <col min="12040" max="12040" width="11.140625" style="3" customWidth="1"/>
    <col min="12041" max="12041" width="15.5703125" style="3" customWidth="1"/>
    <col min="12042" max="12043" width="19.7109375" style="3" customWidth="1"/>
    <col min="12044" max="12288" width="9.140625" style="3"/>
    <col min="12289" max="12289" width="67.28515625" style="3" customWidth="1"/>
    <col min="12290" max="12290" width="19.28515625" style="3" customWidth="1"/>
    <col min="12291" max="12291" width="12" style="3" customWidth="1"/>
    <col min="12292" max="12292" width="6.7109375" style="3" customWidth="1"/>
    <col min="12293" max="12293" width="4.28515625" style="3" customWidth="1"/>
    <col min="12294" max="12294" width="17.7109375" style="3" customWidth="1"/>
    <col min="12295" max="12295" width="18" style="3" customWidth="1"/>
    <col min="12296" max="12296" width="11.140625" style="3" customWidth="1"/>
    <col min="12297" max="12297" width="15.5703125" style="3" customWidth="1"/>
    <col min="12298" max="12299" width="19.7109375" style="3" customWidth="1"/>
    <col min="12300" max="12544" width="9.140625" style="3"/>
    <col min="12545" max="12545" width="67.28515625" style="3" customWidth="1"/>
    <col min="12546" max="12546" width="19.28515625" style="3" customWidth="1"/>
    <col min="12547" max="12547" width="12" style="3" customWidth="1"/>
    <col min="12548" max="12548" width="6.7109375" style="3" customWidth="1"/>
    <col min="12549" max="12549" width="4.28515625" style="3" customWidth="1"/>
    <col min="12550" max="12550" width="17.7109375" style="3" customWidth="1"/>
    <col min="12551" max="12551" width="18" style="3" customWidth="1"/>
    <col min="12552" max="12552" width="11.140625" style="3" customWidth="1"/>
    <col min="12553" max="12553" width="15.5703125" style="3" customWidth="1"/>
    <col min="12554" max="12555" width="19.7109375" style="3" customWidth="1"/>
    <col min="12556" max="12800" width="9.140625" style="3"/>
    <col min="12801" max="12801" width="67.28515625" style="3" customWidth="1"/>
    <col min="12802" max="12802" width="19.28515625" style="3" customWidth="1"/>
    <col min="12803" max="12803" width="12" style="3" customWidth="1"/>
    <col min="12804" max="12804" width="6.7109375" style="3" customWidth="1"/>
    <col min="12805" max="12805" width="4.28515625" style="3" customWidth="1"/>
    <col min="12806" max="12806" width="17.7109375" style="3" customWidth="1"/>
    <col min="12807" max="12807" width="18" style="3" customWidth="1"/>
    <col min="12808" max="12808" width="11.140625" style="3" customWidth="1"/>
    <col min="12809" max="12809" width="15.5703125" style="3" customWidth="1"/>
    <col min="12810" max="12811" width="19.7109375" style="3" customWidth="1"/>
    <col min="12812" max="13056" width="9.140625" style="3"/>
    <col min="13057" max="13057" width="67.28515625" style="3" customWidth="1"/>
    <col min="13058" max="13058" width="19.28515625" style="3" customWidth="1"/>
    <col min="13059" max="13059" width="12" style="3" customWidth="1"/>
    <col min="13060" max="13060" width="6.7109375" style="3" customWidth="1"/>
    <col min="13061" max="13061" width="4.28515625" style="3" customWidth="1"/>
    <col min="13062" max="13062" width="17.7109375" style="3" customWidth="1"/>
    <col min="13063" max="13063" width="18" style="3" customWidth="1"/>
    <col min="13064" max="13064" width="11.140625" style="3" customWidth="1"/>
    <col min="13065" max="13065" width="15.5703125" style="3" customWidth="1"/>
    <col min="13066" max="13067" width="19.7109375" style="3" customWidth="1"/>
    <col min="13068" max="13312" width="9.140625" style="3"/>
    <col min="13313" max="13313" width="67.28515625" style="3" customWidth="1"/>
    <col min="13314" max="13314" width="19.28515625" style="3" customWidth="1"/>
    <col min="13315" max="13315" width="12" style="3" customWidth="1"/>
    <col min="13316" max="13316" width="6.7109375" style="3" customWidth="1"/>
    <col min="13317" max="13317" width="4.28515625" style="3" customWidth="1"/>
    <col min="13318" max="13318" width="17.7109375" style="3" customWidth="1"/>
    <col min="13319" max="13319" width="18" style="3" customWidth="1"/>
    <col min="13320" max="13320" width="11.140625" style="3" customWidth="1"/>
    <col min="13321" max="13321" width="15.5703125" style="3" customWidth="1"/>
    <col min="13322" max="13323" width="19.7109375" style="3" customWidth="1"/>
    <col min="13324" max="13568" width="9.140625" style="3"/>
    <col min="13569" max="13569" width="67.28515625" style="3" customWidth="1"/>
    <col min="13570" max="13570" width="19.28515625" style="3" customWidth="1"/>
    <col min="13571" max="13571" width="12" style="3" customWidth="1"/>
    <col min="13572" max="13572" width="6.7109375" style="3" customWidth="1"/>
    <col min="13573" max="13573" width="4.28515625" style="3" customWidth="1"/>
    <col min="13574" max="13574" width="17.7109375" style="3" customWidth="1"/>
    <col min="13575" max="13575" width="18" style="3" customWidth="1"/>
    <col min="13576" max="13576" width="11.140625" style="3" customWidth="1"/>
    <col min="13577" max="13577" width="15.5703125" style="3" customWidth="1"/>
    <col min="13578" max="13579" width="19.7109375" style="3" customWidth="1"/>
    <col min="13580" max="13824" width="9.140625" style="3"/>
    <col min="13825" max="13825" width="67.28515625" style="3" customWidth="1"/>
    <col min="13826" max="13826" width="19.28515625" style="3" customWidth="1"/>
    <col min="13827" max="13827" width="12" style="3" customWidth="1"/>
    <col min="13828" max="13828" width="6.7109375" style="3" customWidth="1"/>
    <col min="13829" max="13829" width="4.28515625" style="3" customWidth="1"/>
    <col min="13830" max="13830" width="17.7109375" style="3" customWidth="1"/>
    <col min="13831" max="13831" width="18" style="3" customWidth="1"/>
    <col min="13832" max="13832" width="11.140625" style="3" customWidth="1"/>
    <col min="13833" max="13833" width="15.5703125" style="3" customWidth="1"/>
    <col min="13834" max="13835" width="19.7109375" style="3" customWidth="1"/>
    <col min="13836" max="14080" width="9.140625" style="3"/>
    <col min="14081" max="14081" width="67.28515625" style="3" customWidth="1"/>
    <col min="14082" max="14082" width="19.28515625" style="3" customWidth="1"/>
    <col min="14083" max="14083" width="12" style="3" customWidth="1"/>
    <col min="14084" max="14084" width="6.7109375" style="3" customWidth="1"/>
    <col min="14085" max="14085" width="4.28515625" style="3" customWidth="1"/>
    <col min="14086" max="14086" width="17.7109375" style="3" customWidth="1"/>
    <col min="14087" max="14087" width="18" style="3" customWidth="1"/>
    <col min="14088" max="14088" width="11.140625" style="3" customWidth="1"/>
    <col min="14089" max="14089" width="15.5703125" style="3" customWidth="1"/>
    <col min="14090" max="14091" width="19.7109375" style="3" customWidth="1"/>
    <col min="14092" max="14336" width="9.140625" style="3"/>
    <col min="14337" max="14337" width="67.28515625" style="3" customWidth="1"/>
    <col min="14338" max="14338" width="19.28515625" style="3" customWidth="1"/>
    <col min="14339" max="14339" width="12" style="3" customWidth="1"/>
    <col min="14340" max="14340" width="6.7109375" style="3" customWidth="1"/>
    <col min="14341" max="14341" width="4.28515625" style="3" customWidth="1"/>
    <col min="14342" max="14342" width="17.7109375" style="3" customWidth="1"/>
    <col min="14343" max="14343" width="18" style="3" customWidth="1"/>
    <col min="14344" max="14344" width="11.140625" style="3" customWidth="1"/>
    <col min="14345" max="14345" width="15.5703125" style="3" customWidth="1"/>
    <col min="14346" max="14347" width="19.7109375" style="3" customWidth="1"/>
    <col min="14348" max="14592" width="9.140625" style="3"/>
    <col min="14593" max="14593" width="67.28515625" style="3" customWidth="1"/>
    <col min="14594" max="14594" width="19.28515625" style="3" customWidth="1"/>
    <col min="14595" max="14595" width="12" style="3" customWidth="1"/>
    <col min="14596" max="14596" width="6.7109375" style="3" customWidth="1"/>
    <col min="14597" max="14597" width="4.28515625" style="3" customWidth="1"/>
    <col min="14598" max="14598" width="17.7109375" style="3" customWidth="1"/>
    <col min="14599" max="14599" width="18" style="3" customWidth="1"/>
    <col min="14600" max="14600" width="11.140625" style="3" customWidth="1"/>
    <col min="14601" max="14601" width="15.5703125" style="3" customWidth="1"/>
    <col min="14602" max="14603" width="19.7109375" style="3" customWidth="1"/>
    <col min="14604" max="14848" width="9.140625" style="3"/>
    <col min="14849" max="14849" width="67.28515625" style="3" customWidth="1"/>
    <col min="14850" max="14850" width="19.28515625" style="3" customWidth="1"/>
    <col min="14851" max="14851" width="12" style="3" customWidth="1"/>
    <col min="14852" max="14852" width="6.7109375" style="3" customWidth="1"/>
    <col min="14853" max="14853" width="4.28515625" style="3" customWidth="1"/>
    <col min="14854" max="14854" width="17.7109375" style="3" customWidth="1"/>
    <col min="14855" max="14855" width="18" style="3" customWidth="1"/>
    <col min="14856" max="14856" width="11.140625" style="3" customWidth="1"/>
    <col min="14857" max="14857" width="15.5703125" style="3" customWidth="1"/>
    <col min="14858" max="14859" width="19.7109375" style="3" customWidth="1"/>
    <col min="14860" max="15104" width="9.140625" style="3"/>
    <col min="15105" max="15105" width="67.28515625" style="3" customWidth="1"/>
    <col min="15106" max="15106" width="19.28515625" style="3" customWidth="1"/>
    <col min="15107" max="15107" width="12" style="3" customWidth="1"/>
    <col min="15108" max="15108" width="6.7109375" style="3" customWidth="1"/>
    <col min="15109" max="15109" width="4.28515625" style="3" customWidth="1"/>
    <col min="15110" max="15110" width="17.7109375" style="3" customWidth="1"/>
    <col min="15111" max="15111" width="18" style="3" customWidth="1"/>
    <col min="15112" max="15112" width="11.140625" style="3" customWidth="1"/>
    <col min="15113" max="15113" width="15.5703125" style="3" customWidth="1"/>
    <col min="15114" max="15115" width="19.7109375" style="3" customWidth="1"/>
    <col min="15116" max="15360" width="9.140625" style="3"/>
    <col min="15361" max="15361" width="67.28515625" style="3" customWidth="1"/>
    <col min="15362" max="15362" width="19.28515625" style="3" customWidth="1"/>
    <col min="15363" max="15363" width="12" style="3" customWidth="1"/>
    <col min="15364" max="15364" width="6.7109375" style="3" customWidth="1"/>
    <col min="15365" max="15365" width="4.28515625" style="3" customWidth="1"/>
    <col min="15366" max="15366" width="17.7109375" style="3" customWidth="1"/>
    <col min="15367" max="15367" width="18" style="3" customWidth="1"/>
    <col min="15368" max="15368" width="11.140625" style="3" customWidth="1"/>
    <col min="15369" max="15369" width="15.5703125" style="3" customWidth="1"/>
    <col min="15370" max="15371" width="19.7109375" style="3" customWidth="1"/>
    <col min="15372" max="15616" width="9.140625" style="3"/>
    <col min="15617" max="15617" width="67.28515625" style="3" customWidth="1"/>
    <col min="15618" max="15618" width="19.28515625" style="3" customWidth="1"/>
    <col min="15619" max="15619" width="12" style="3" customWidth="1"/>
    <col min="15620" max="15620" width="6.7109375" style="3" customWidth="1"/>
    <col min="15621" max="15621" width="4.28515625" style="3" customWidth="1"/>
    <col min="15622" max="15622" width="17.7109375" style="3" customWidth="1"/>
    <col min="15623" max="15623" width="18" style="3" customWidth="1"/>
    <col min="15624" max="15624" width="11.140625" style="3" customWidth="1"/>
    <col min="15625" max="15625" width="15.5703125" style="3" customWidth="1"/>
    <col min="15626" max="15627" width="19.7109375" style="3" customWidth="1"/>
    <col min="15628" max="15872" width="9.140625" style="3"/>
    <col min="15873" max="15873" width="67.28515625" style="3" customWidth="1"/>
    <col min="15874" max="15874" width="19.28515625" style="3" customWidth="1"/>
    <col min="15875" max="15875" width="12" style="3" customWidth="1"/>
    <col min="15876" max="15876" width="6.7109375" style="3" customWidth="1"/>
    <col min="15877" max="15877" width="4.28515625" style="3" customWidth="1"/>
    <col min="15878" max="15878" width="17.7109375" style="3" customWidth="1"/>
    <col min="15879" max="15879" width="18" style="3" customWidth="1"/>
    <col min="15880" max="15880" width="11.140625" style="3" customWidth="1"/>
    <col min="15881" max="15881" width="15.5703125" style="3" customWidth="1"/>
    <col min="15882" max="15883" width="19.7109375" style="3" customWidth="1"/>
    <col min="15884" max="16128" width="9.140625" style="3"/>
    <col min="16129" max="16129" width="67.28515625" style="3" customWidth="1"/>
    <col min="16130" max="16130" width="19.28515625" style="3" customWidth="1"/>
    <col min="16131" max="16131" width="12" style="3" customWidth="1"/>
    <col min="16132" max="16132" width="6.7109375" style="3" customWidth="1"/>
    <col min="16133" max="16133" width="4.28515625" style="3" customWidth="1"/>
    <col min="16134" max="16134" width="17.7109375" style="3" customWidth="1"/>
    <col min="16135" max="16135" width="18" style="3" customWidth="1"/>
    <col min="16136" max="16136" width="11.140625" style="3" customWidth="1"/>
    <col min="16137" max="16137" width="15.5703125" style="3" customWidth="1"/>
    <col min="16138" max="16139" width="19.7109375" style="3" customWidth="1"/>
    <col min="16140" max="16384" width="9.140625" style="3"/>
  </cols>
  <sheetData>
    <row r="1" spans="1:9" ht="27" x14ac:dyDescent="0.35">
      <c r="A1" s="1" t="s">
        <v>205</v>
      </c>
      <c r="B1" s="344"/>
      <c r="C1" s="344"/>
      <c r="D1" s="2"/>
      <c r="F1" s="4"/>
      <c r="G1" s="345"/>
      <c r="H1" s="345"/>
    </row>
    <row r="2" spans="1:9" ht="27" x14ac:dyDescent="0.35">
      <c r="A2" s="1" t="s">
        <v>0</v>
      </c>
      <c r="B2" s="5"/>
      <c r="C2" s="6"/>
      <c r="D2" s="2"/>
      <c r="H2" s="4"/>
    </row>
    <row r="3" spans="1:9" ht="27.75" thickBot="1" x14ac:dyDescent="0.4">
      <c r="A3" s="7" t="s">
        <v>206</v>
      </c>
      <c r="B3" s="8"/>
      <c r="C3" s="9"/>
      <c r="D3" s="10"/>
      <c r="E3" s="11"/>
      <c r="F3" s="11"/>
      <c r="G3" s="11"/>
      <c r="H3" s="12"/>
      <c r="I3" s="13"/>
    </row>
    <row r="4" spans="1:9" ht="19.5" hidden="1" thickTop="1" x14ac:dyDescent="0.3">
      <c r="C4" s="15"/>
      <c r="H4" s="4"/>
    </row>
    <row r="5" spans="1:9" ht="13.5" hidden="1" thickTop="1" x14ac:dyDescent="0.2"/>
    <row r="6" spans="1:9" ht="13.5" hidden="1" thickTop="1" x14ac:dyDescent="0.2"/>
    <row r="7" spans="1:9" ht="13.5" hidden="1" thickTop="1" x14ac:dyDescent="0.2"/>
    <row r="8" spans="1:9" ht="13.5" hidden="1" thickTop="1" x14ac:dyDescent="0.2"/>
    <row r="9" spans="1:9" ht="13.5" thickTop="1" x14ac:dyDescent="0.2"/>
    <row r="10" spans="1:9" x14ac:dyDescent="0.2">
      <c r="A10" s="17" t="s">
        <v>1</v>
      </c>
      <c r="B10" s="18">
        <f>B11+B17+B16</f>
        <v>186</v>
      </c>
      <c r="C10" s="19" t="s">
        <v>2</v>
      </c>
      <c r="D10" s="5"/>
      <c r="E10" s="346" t="s">
        <v>3</v>
      </c>
      <c r="F10" s="346"/>
      <c r="G10" s="20">
        <f>SUM(G11:G17)</f>
        <v>228</v>
      </c>
      <c r="H10" s="21" t="s">
        <v>4</v>
      </c>
    </row>
    <row r="11" spans="1:9" x14ac:dyDescent="0.2">
      <c r="A11" s="22" t="s">
        <v>5</v>
      </c>
      <c r="B11" s="23">
        <f>SUM(B12:B15)</f>
        <v>186</v>
      </c>
      <c r="C11" s="24" t="s">
        <v>2</v>
      </c>
      <c r="D11" s="5"/>
      <c r="E11" s="25" t="s">
        <v>6</v>
      </c>
      <c r="F11" s="26"/>
      <c r="G11" s="27">
        <v>6</v>
      </c>
      <c r="H11" s="25" t="s">
        <v>4</v>
      </c>
    </row>
    <row r="12" spans="1:9" x14ac:dyDescent="0.2">
      <c r="A12" s="22" t="s">
        <v>7</v>
      </c>
      <c r="B12" s="23"/>
      <c r="C12" s="24" t="s">
        <v>2</v>
      </c>
      <c r="D12" s="5"/>
      <c r="E12" s="25" t="s">
        <v>8</v>
      </c>
      <c r="F12" s="26"/>
      <c r="G12" s="27"/>
      <c r="H12" s="25" t="s">
        <v>4</v>
      </c>
    </row>
    <row r="13" spans="1:9" x14ac:dyDescent="0.2">
      <c r="A13" s="22" t="s">
        <v>9</v>
      </c>
      <c r="B13" s="23"/>
      <c r="C13" s="24" t="s">
        <v>2</v>
      </c>
      <c r="D13" s="5"/>
      <c r="E13" s="25" t="s">
        <v>10</v>
      </c>
      <c r="F13" s="26"/>
      <c r="G13" s="27">
        <v>222</v>
      </c>
      <c r="H13" s="25" t="s">
        <v>4</v>
      </c>
    </row>
    <row r="14" spans="1:9" x14ac:dyDescent="0.2">
      <c r="A14" s="28" t="s">
        <v>11</v>
      </c>
      <c r="B14" s="29"/>
      <c r="C14" s="30" t="s">
        <v>2</v>
      </c>
      <c r="D14" s="5"/>
      <c r="E14" s="25" t="s">
        <v>12</v>
      </c>
      <c r="F14" s="26"/>
      <c r="G14" s="27"/>
      <c r="H14" s="25" t="s">
        <v>4</v>
      </c>
    </row>
    <row r="15" spans="1:9" x14ac:dyDescent="0.2">
      <c r="A15" s="28" t="s">
        <v>13</v>
      </c>
      <c r="B15" s="29">
        <v>186</v>
      </c>
      <c r="C15" s="30" t="s">
        <v>2</v>
      </c>
      <c r="D15" s="5"/>
      <c r="E15" s="25" t="s">
        <v>14</v>
      </c>
      <c r="F15" s="26"/>
      <c r="G15" s="27"/>
      <c r="H15" s="25" t="s">
        <v>4</v>
      </c>
    </row>
    <row r="16" spans="1:9" x14ac:dyDescent="0.2">
      <c r="A16" s="28" t="s">
        <v>15</v>
      </c>
      <c r="B16" s="31"/>
      <c r="C16" s="30" t="s">
        <v>2</v>
      </c>
      <c r="D16" s="5"/>
      <c r="E16" s="25" t="s">
        <v>16</v>
      </c>
      <c r="F16" s="26"/>
      <c r="G16" s="27"/>
      <c r="H16" s="25" t="s">
        <v>4</v>
      </c>
    </row>
    <row r="17" spans="1:11" x14ac:dyDescent="0.2">
      <c r="A17" s="28" t="s">
        <v>17</v>
      </c>
      <c r="B17" s="31"/>
      <c r="C17" s="30" t="s">
        <v>2</v>
      </c>
      <c r="D17" s="5"/>
      <c r="E17" s="25" t="s">
        <v>18</v>
      </c>
      <c r="F17" s="26"/>
      <c r="G17" s="27"/>
      <c r="H17" s="25" t="s">
        <v>4</v>
      </c>
    </row>
    <row r="18" spans="1:11" ht="15.75" x14ac:dyDescent="0.25">
      <c r="A18" s="32"/>
      <c r="B18" s="33"/>
      <c r="C18" s="34"/>
      <c r="D18" s="32"/>
      <c r="E18" s="25" t="s">
        <v>19</v>
      </c>
      <c r="F18" s="26"/>
      <c r="G18" s="35"/>
      <c r="H18" s="25" t="s">
        <v>2</v>
      </c>
      <c r="I18" s="283"/>
      <c r="J18" s="283"/>
      <c r="K18" s="283"/>
    </row>
    <row r="19" spans="1:11" ht="16.5" thickBot="1" x14ac:dyDescent="0.3">
      <c r="A19" s="32"/>
      <c r="B19" s="33"/>
      <c r="C19" s="34"/>
      <c r="D19" s="32"/>
      <c r="E19" s="36"/>
      <c r="F19" s="37"/>
      <c r="G19" s="38"/>
      <c r="H19" s="36"/>
      <c r="I19" s="283"/>
      <c r="J19" s="283"/>
      <c r="K19" s="283"/>
    </row>
    <row r="20" spans="1:11" ht="15.75" x14ac:dyDescent="0.2">
      <c r="A20" s="39" t="s">
        <v>20</v>
      </c>
      <c r="B20" s="40" t="s">
        <v>21</v>
      </c>
      <c r="C20" s="41" t="s">
        <v>22</v>
      </c>
      <c r="D20" s="42" t="s">
        <v>23</v>
      </c>
      <c r="E20" s="42"/>
      <c r="F20" s="43" t="s">
        <v>24</v>
      </c>
      <c r="G20" s="42" t="s">
        <v>25</v>
      </c>
      <c r="H20" s="285" t="s">
        <v>26</v>
      </c>
      <c r="I20" s="283"/>
      <c r="J20" s="304"/>
      <c r="K20" s="304"/>
    </row>
    <row r="21" spans="1:11" ht="16.5" thickBot="1" x14ac:dyDescent="0.25">
      <c r="A21" s="44"/>
      <c r="B21" s="45"/>
      <c r="C21" s="46"/>
      <c r="D21" s="47"/>
      <c r="E21" s="47"/>
      <c r="F21" s="48"/>
      <c r="G21" s="47"/>
      <c r="H21" s="286"/>
      <c r="I21" s="283"/>
      <c r="J21" s="304"/>
      <c r="K21" s="304"/>
    </row>
    <row r="22" spans="1:11" ht="16.5" thickBot="1" x14ac:dyDescent="0.25">
      <c r="A22" s="49" t="s">
        <v>27</v>
      </c>
      <c r="B22" s="50"/>
      <c r="C22" s="51">
        <v>1</v>
      </c>
      <c r="D22" s="52"/>
      <c r="E22" s="53"/>
      <c r="F22" s="53"/>
      <c r="G22" s="54">
        <f>SUM(G23:G29)</f>
        <v>0</v>
      </c>
      <c r="H22" s="287"/>
      <c r="I22" s="305"/>
      <c r="J22" s="306"/>
      <c r="K22" s="306"/>
    </row>
    <row r="23" spans="1:11" ht="15.75" hidden="1" x14ac:dyDescent="0.25">
      <c r="A23" s="55" t="s">
        <v>28</v>
      </c>
      <c r="B23" s="56"/>
      <c r="C23" s="57"/>
      <c r="D23" s="58" t="s">
        <v>2</v>
      </c>
      <c r="E23" s="59" t="s">
        <v>29</v>
      </c>
      <c r="F23" s="60"/>
      <c r="G23" s="61"/>
      <c r="H23" s="288"/>
      <c r="I23" s="283"/>
      <c r="J23" s="307"/>
      <c r="K23" s="307"/>
    </row>
    <row r="24" spans="1:11" ht="15.75" hidden="1" x14ac:dyDescent="0.25">
      <c r="A24" s="55" t="s">
        <v>30</v>
      </c>
      <c r="B24" s="56"/>
      <c r="C24" s="57"/>
      <c r="D24" s="58" t="s">
        <v>4</v>
      </c>
      <c r="E24" s="59" t="s">
        <v>29</v>
      </c>
      <c r="F24" s="60"/>
      <c r="G24" s="61"/>
      <c r="H24" s="288"/>
      <c r="I24" s="283"/>
      <c r="J24" s="307"/>
      <c r="K24" s="307"/>
    </row>
    <row r="25" spans="1:11" ht="15.75" hidden="1" x14ac:dyDescent="0.25">
      <c r="A25" s="55" t="s">
        <v>31</v>
      </c>
      <c r="B25" s="56"/>
      <c r="C25" s="57"/>
      <c r="D25" s="58" t="s">
        <v>4</v>
      </c>
      <c r="E25" s="59" t="s">
        <v>29</v>
      </c>
      <c r="F25" s="60"/>
      <c r="G25" s="61"/>
      <c r="H25" s="288"/>
      <c r="I25" s="283"/>
      <c r="J25" s="307"/>
      <c r="K25" s="307"/>
    </row>
    <row r="26" spans="1:11" ht="15.75" x14ac:dyDescent="0.25">
      <c r="A26" s="62" t="s">
        <v>32</v>
      </c>
      <c r="B26" s="63"/>
      <c r="C26" s="57">
        <v>15</v>
      </c>
      <c r="D26" s="58" t="s">
        <v>2</v>
      </c>
      <c r="E26" s="59" t="s">
        <v>29</v>
      </c>
      <c r="F26" s="60"/>
      <c r="G26" s="61">
        <f>C26*F26</f>
        <v>0</v>
      </c>
      <c r="H26" s="288"/>
      <c r="I26" s="283"/>
      <c r="J26" s="307"/>
      <c r="K26" s="307"/>
    </row>
    <row r="27" spans="1:11" ht="15.75" hidden="1" x14ac:dyDescent="0.25">
      <c r="A27" s="62" t="s">
        <v>33</v>
      </c>
      <c r="B27" s="63"/>
      <c r="C27" s="57"/>
      <c r="D27" s="58" t="s">
        <v>34</v>
      </c>
      <c r="E27" s="59" t="s">
        <v>29</v>
      </c>
      <c r="F27" s="60"/>
      <c r="G27" s="61">
        <f>C27*F27</f>
        <v>0</v>
      </c>
      <c r="H27" s="288"/>
      <c r="I27" s="283"/>
      <c r="J27" s="307"/>
      <c r="K27" s="307"/>
    </row>
    <row r="28" spans="1:11" ht="15.75" x14ac:dyDescent="0.25">
      <c r="A28" s="64" t="s">
        <v>35</v>
      </c>
      <c r="B28" s="65"/>
      <c r="C28" s="66">
        <v>1</v>
      </c>
      <c r="D28" s="67" t="s">
        <v>34</v>
      </c>
      <c r="E28" s="68" t="s">
        <v>29</v>
      </c>
      <c r="F28" s="284"/>
      <c r="G28" s="70">
        <f>C28*F28</f>
        <v>0</v>
      </c>
      <c r="H28" s="289"/>
      <c r="I28" s="283"/>
      <c r="J28" s="307"/>
      <c r="K28" s="307"/>
    </row>
    <row r="29" spans="1:11" ht="29.25" thickBot="1" x14ac:dyDescent="0.3">
      <c r="A29" s="64" t="s">
        <v>36</v>
      </c>
      <c r="B29" s="65"/>
      <c r="C29" s="66">
        <v>0.1</v>
      </c>
      <c r="D29" s="67" t="s">
        <v>37</v>
      </c>
      <c r="E29" s="68" t="s">
        <v>29</v>
      </c>
      <c r="F29" s="71"/>
      <c r="G29" s="72">
        <f>C29*F29</f>
        <v>0</v>
      </c>
      <c r="H29" s="289"/>
      <c r="I29" s="283"/>
      <c r="J29" s="307"/>
      <c r="K29" s="307"/>
    </row>
    <row r="30" spans="1:11" ht="16.5" thickBot="1" x14ac:dyDescent="0.3">
      <c r="A30" s="49" t="s">
        <v>38</v>
      </c>
      <c r="B30" s="50"/>
      <c r="C30" s="51">
        <v>1</v>
      </c>
      <c r="D30" s="73"/>
      <c r="E30" s="53"/>
      <c r="F30" s="53"/>
      <c r="G30" s="54">
        <f>SUM(G31:G38)</f>
        <v>0</v>
      </c>
      <c r="H30" s="290"/>
      <c r="I30" s="305"/>
      <c r="J30" s="307"/>
      <c r="K30" s="307"/>
    </row>
    <row r="31" spans="1:11" ht="26.25" x14ac:dyDescent="0.25">
      <c r="A31" s="74" t="s">
        <v>39</v>
      </c>
      <c r="B31" s="75" t="s">
        <v>40</v>
      </c>
      <c r="C31" s="76">
        <v>56.7</v>
      </c>
      <c r="D31" s="77" t="s">
        <v>41</v>
      </c>
      <c r="E31" s="78" t="s">
        <v>29</v>
      </c>
      <c r="F31" s="79"/>
      <c r="G31" s="80">
        <f t="shared" ref="G31:G38" si="0">C31*F31</f>
        <v>0</v>
      </c>
      <c r="H31" s="291"/>
      <c r="I31" s="283"/>
      <c r="J31" s="307"/>
      <c r="K31" s="307"/>
    </row>
    <row r="32" spans="1:11" ht="15.75" x14ac:dyDescent="0.25">
      <c r="A32" s="81" t="s">
        <v>42</v>
      </c>
      <c r="B32" s="82"/>
      <c r="C32" s="57">
        <v>56.7</v>
      </c>
      <c r="D32" s="83" t="s">
        <v>41</v>
      </c>
      <c r="E32" s="84" t="s">
        <v>29</v>
      </c>
      <c r="F32" s="60"/>
      <c r="G32" s="85">
        <f t="shared" si="0"/>
        <v>0</v>
      </c>
      <c r="H32" s="288"/>
      <c r="I32" s="283"/>
      <c r="J32" s="307"/>
      <c r="K32" s="307"/>
    </row>
    <row r="33" spans="1:11" ht="15.75" x14ac:dyDescent="0.25">
      <c r="A33" s="86" t="s">
        <v>43</v>
      </c>
      <c r="B33" s="87"/>
      <c r="C33" s="88">
        <v>56.7</v>
      </c>
      <c r="D33" s="89" t="s">
        <v>41</v>
      </c>
      <c r="E33" s="90" t="s">
        <v>29</v>
      </c>
      <c r="F33" s="284"/>
      <c r="G33" s="70">
        <f t="shared" si="0"/>
        <v>0</v>
      </c>
      <c r="H33" s="289"/>
      <c r="I33" s="283"/>
      <c r="J33" s="307"/>
      <c r="K33" s="307"/>
    </row>
    <row r="34" spans="1:11" ht="31.5" x14ac:dyDescent="0.25">
      <c r="A34" s="81" t="s">
        <v>44</v>
      </c>
      <c r="B34" s="82"/>
      <c r="C34" s="57">
        <v>56.7</v>
      </c>
      <c r="D34" s="83" t="s">
        <v>41</v>
      </c>
      <c r="E34" s="84" t="s">
        <v>29</v>
      </c>
      <c r="F34" s="60"/>
      <c r="G34" s="85">
        <f t="shared" si="0"/>
        <v>0</v>
      </c>
      <c r="H34" s="288"/>
      <c r="I34" s="283"/>
      <c r="J34" s="307"/>
      <c r="K34" s="307"/>
    </row>
    <row r="35" spans="1:11" ht="15.75" x14ac:dyDescent="0.25">
      <c r="A35" s="81" t="s">
        <v>45</v>
      </c>
      <c r="B35" s="82"/>
      <c r="C35" s="57">
        <v>1.2</v>
      </c>
      <c r="D35" s="83" t="s">
        <v>41</v>
      </c>
      <c r="E35" s="84" t="s">
        <v>29</v>
      </c>
      <c r="F35" s="60"/>
      <c r="G35" s="85">
        <f t="shared" si="0"/>
        <v>0</v>
      </c>
      <c r="H35" s="288"/>
      <c r="I35" s="283"/>
      <c r="J35" s="307"/>
      <c r="K35" s="307"/>
    </row>
    <row r="36" spans="1:11" ht="15.75" x14ac:dyDescent="0.25">
      <c r="A36" s="81" t="s">
        <v>46</v>
      </c>
      <c r="B36" s="82"/>
      <c r="C36" s="57">
        <v>1.2</v>
      </c>
      <c r="D36" s="83" t="s">
        <v>41</v>
      </c>
      <c r="E36" s="84" t="s">
        <v>29</v>
      </c>
      <c r="F36" s="60"/>
      <c r="G36" s="85">
        <f t="shared" si="0"/>
        <v>0</v>
      </c>
      <c r="H36" s="288"/>
      <c r="I36" s="283"/>
      <c r="J36" s="307"/>
      <c r="K36" s="307"/>
    </row>
    <row r="37" spans="1:11" ht="15.75" x14ac:dyDescent="0.25">
      <c r="A37" s="86" t="s">
        <v>47</v>
      </c>
      <c r="B37" s="87"/>
      <c r="C37" s="88">
        <v>1.2</v>
      </c>
      <c r="D37" s="89" t="s">
        <v>41</v>
      </c>
      <c r="E37" s="90" t="s">
        <v>29</v>
      </c>
      <c r="F37" s="284"/>
      <c r="G37" s="70">
        <f t="shared" si="0"/>
        <v>0</v>
      </c>
      <c r="H37" s="289"/>
      <c r="I37" s="283"/>
      <c r="J37" s="307"/>
      <c r="K37" s="307"/>
    </row>
    <row r="38" spans="1:11" ht="16.5" thickBot="1" x14ac:dyDescent="0.3">
      <c r="A38" s="86" t="s">
        <v>204</v>
      </c>
      <c r="B38" s="87"/>
      <c r="C38" s="88">
        <v>1.2</v>
      </c>
      <c r="D38" s="89" t="s">
        <v>41</v>
      </c>
      <c r="E38" s="90" t="s">
        <v>29</v>
      </c>
      <c r="F38" s="284"/>
      <c r="G38" s="70">
        <f t="shared" si="0"/>
        <v>0</v>
      </c>
      <c r="H38" s="289"/>
      <c r="I38" s="283"/>
      <c r="J38" s="307"/>
      <c r="K38" s="307"/>
    </row>
    <row r="39" spans="1:11" ht="16.5" thickBot="1" x14ac:dyDescent="0.3">
      <c r="A39" s="49" t="s">
        <v>48</v>
      </c>
      <c r="B39" s="50"/>
      <c r="C39" s="51">
        <v>1</v>
      </c>
      <c r="D39" s="52"/>
      <c r="E39" s="53"/>
      <c r="F39" s="53"/>
      <c r="G39" s="54">
        <f>SUM(G40:G148)</f>
        <v>0</v>
      </c>
      <c r="H39" s="287"/>
      <c r="I39" s="305"/>
      <c r="J39" s="307"/>
      <c r="K39" s="307"/>
    </row>
    <row r="40" spans="1:11" ht="31.5" x14ac:dyDescent="0.25">
      <c r="A40" s="81" t="s">
        <v>49</v>
      </c>
      <c r="B40" s="82"/>
      <c r="C40" s="57">
        <f>B$11</f>
        <v>186</v>
      </c>
      <c r="D40" s="83" t="s">
        <v>2</v>
      </c>
      <c r="E40" s="84" t="s">
        <v>29</v>
      </c>
      <c r="F40" s="60"/>
      <c r="G40" s="85">
        <f t="shared" ref="G40:G123" si="1">C40*F40</f>
        <v>0</v>
      </c>
      <c r="H40" s="288"/>
      <c r="I40" s="283"/>
      <c r="J40" s="307"/>
      <c r="K40" s="307"/>
    </row>
    <row r="41" spans="1:11" ht="31.5" hidden="1" x14ac:dyDescent="0.25">
      <c r="A41" s="81" t="s">
        <v>50</v>
      </c>
      <c r="B41" s="82"/>
      <c r="C41" s="57"/>
      <c r="D41" s="83" t="s">
        <v>2</v>
      </c>
      <c r="E41" s="84" t="s">
        <v>29</v>
      </c>
      <c r="F41" s="60"/>
      <c r="G41" s="85">
        <f t="shared" si="1"/>
        <v>0</v>
      </c>
      <c r="H41" s="288"/>
      <c r="I41" s="283"/>
      <c r="J41" s="307"/>
      <c r="K41" s="307"/>
    </row>
    <row r="42" spans="1:11" ht="15.75" x14ac:dyDescent="0.25">
      <c r="A42" s="81" t="s">
        <v>51</v>
      </c>
      <c r="B42" s="82"/>
      <c r="C42" s="57">
        <f>B$11</f>
        <v>186</v>
      </c>
      <c r="D42" s="83" t="s">
        <v>2</v>
      </c>
      <c r="E42" s="84" t="s">
        <v>29</v>
      </c>
      <c r="F42" s="60"/>
      <c r="G42" s="85">
        <f t="shared" si="1"/>
        <v>0</v>
      </c>
      <c r="H42" s="288"/>
      <c r="I42" s="283"/>
      <c r="J42" s="307"/>
      <c r="K42" s="307"/>
    </row>
    <row r="43" spans="1:11" ht="15.75" x14ac:dyDescent="0.25">
      <c r="A43" s="81" t="s">
        <v>52</v>
      </c>
      <c r="B43" s="82"/>
      <c r="C43" s="57">
        <f>B$11</f>
        <v>186</v>
      </c>
      <c r="D43" s="83" t="s">
        <v>2</v>
      </c>
      <c r="E43" s="84" t="s">
        <v>29</v>
      </c>
      <c r="F43" s="60"/>
      <c r="G43" s="85">
        <f t="shared" si="1"/>
        <v>0</v>
      </c>
      <c r="H43" s="288"/>
      <c r="I43" s="283"/>
      <c r="J43" s="307"/>
      <c r="K43" s="307"/>
    </row>
    <row r="44" spans="1:11" ht="15.75" x14ac:dyDescent="0.25">
      <c r="A44" s="81" t="s">
        <v>53</v>
      </c>
      <c r="B44" s="82"/>
      <c r="C44" s="57">
        <f>G10-G17</f>
        <v>228</v>
      </c>
      <c r="D44" s="83" t="s">
        <v>4</v>
      </c>
      <c r="E44" s="84" t="s">
        <v>29</v>
      </c>
      <c r="F44" s="60"/>
      <c r="G44" s="85">
        <f>C44*F44</f>
        <v>0</v>
      </c>
      <c r="H44" s="288"/>
      <c r="I44" s="283"/>
      <c r="J44" s="307"/>
      <c r="K44" s="307"/>
    </row>
    <row r="45" spans="1:11" ht="15.75" x14ac:dyDescent="0.25">
      <c r="A45" s="81" t="s">
        <v>54</v>
      </c>
      <c r="B45" s="82"/>
      <c r="C45" s="57">
        <f>B$11</f>
        <v>186</v>
      </c>
      <c r="D45" s="83" t="s">
        <v>2</v>
      </c>
      <c r="E45" s="84" t="s">
        <v>29</v>
      </c>
      <c r="F45" s="60"/>
      <c r="G45" s="85">
        <f>C45*F45</f>
        <v>0</v>
      </c>
      <c r="H45" s="288"/>
      <c r="I45" s="283"/>
      <c r="J45" s="307"/>
      <c r="K45" s="307"/>
    </row>
    <row r="46" spans="1:11" ht="15.75" x14ac:dyDescent="0.25">
      <c r="A46" s="81" t="s">
        <v>55</v>
      </c>
      <c r="B46" s="82"/>
      <c r="C46" s="57">
        <f>B$11</f>
        <v>186</v>
      </c>
      <c r="D46" s="83" t="s">
        <v>2</v>
      </c>
      <c r="E46" s="84" t="s">
        <v>29</v>
      </c>
      <c r="F46" s="60"/>
      <c r="G46" s="85">
        <f t="shared" si="1"/>
        <v>0</v>
      </c>
      <c r="H46" s="288"/>
      <c r="I46" s="283"/>
      <c r="J46" s="307"/>
      <c r="K46" s="307"/>
    </row>
    <row r="47" spans="1:11" ht="15.75" x14ac:dyDescent="0.25">
      <c r="A47" s="74" t="s">
        <v>56</v>
      </c>
      <c r="B47" s="75"/>
      <c r="C47" s="76">
        <f>C46*0.001</f>
        <v>0.186</v>
      </c>
      <c r="D47" s="77" t="s">
        <v>57</v>
      </c>
      <c r="E47" s="78" t="s">
        <v>29</v>
      </c>
      <c r="F47" s="79"/>
      <c r="G47" s="80">
        <f t="shared" si="1"/>
        <v>0</v>
      </c>
      <c r="H47" s="291"/>
      <c r="I47" s="283"/>
      <c r="J47" s="307"/>
      <c r="K47" s="307"/>
    </row>
    <row r="48" spans="1:11" ht="31.5" x14ac:dyDescent="0.25">
      <c r="A48" s="91" t="s">
        <v>58</v>
      </c>
      <c r="B48" s="92"/>
      <c r="C48" s="93">
        <f>G11</f>
        <v>6</v>
      </c>
      <c r="D48" s="94" t="s">
        <v>4</v>
      </c>
      <c r="E48" s="95" t="s">
        <v>29</v>
      </c>
      <c r="F48" s="60"/>
      <c r="G48" s="96">
        <f t="shared" si="1"/>
        <v>0</v>
      </c>
      <c r="H48" s="292"/>
      <c r="I48" s="283"/>
      <c r="J48" s="307"/>
      <c r="K48" s="307"/>
    </row>
    <row r="49" spans="1:12" ht="31.5" hidden="1" x14ac:dyDescent="0.25">
      <c r="A49" s="97" t="s">
        <v>59</v>
      </c>
      <c r="B49" s="98"/>
      <c r="C49" s="57">
        <f>G12</f>
        <v>0</v>
      </c>
      <c r="D49" s="99" t="s">
        <v>4</v>
      </c>
      <c r="E49" s="84" t="s">
        <v>29</v>
      </c>
      <c r="F49" s="60"/>
      <c r="G49" s="100">
        <f t="shared" si="1"/>
        <v>0</v>
      </c>
      <c r="H49" s="288"/>
      <c r="I49" s="283"/>
      <c r="J49" s="307"/>
      <c r="K49" s="307"/>
    </row>
    <row r="50" spans="1:12" ht="31.5" x14ac:dyDescent="0.25">
      <c r="A50" s="81" t="s">
        <v>60</v>
      </c>
      <c r="B50" s="82"/>
      <c r="C50" s="57">
        <f>G13+G14</f>
        <v>222</v>
      </c>
      <c r="D50" s="83" t="s">
        <v>4</v>
      </c>
      <c r="E50" s="84" t="s">
        <v>29</v>
      </c>
      <c r="F50" s="60"/>
      <c r="G50" s="85">
        <f t="shared" si="1"/>
        <v>0</v>
      </c>
      <c r="H50" s="288"/>
      <c r="I50" s="283"/>
      <c r="J50" s="307"/>
      <c r="K50" s="307"/>
    </row>
    <row r="51" spans="1:12" ht="31.5" hidden="1" x14ac:dyDescent="0.25">
      <c r="A51" s="81" t="s">
        <v>61</v>
      </c>
      <c r="B51" s="82"/>
      <c r="C51" s="57">
        <f>G15+G16</f>
        <v>0</v>
      </c>
      <c r="D51" s="83" t="s">
        <v>4</v>
      </c>
      <c r="E51" s="84" t="s">
        <v>29</v>
      </c>
      <c r="F51" s="60"/>
      <c r="G51" s="85">
        <f t="shared" si="1"/>
        <v>0</v>
      </c>
      <c r="H51" s="288"/>
      <c r="I51" s="283"/>
      <c r="J51" s="307"/>
      <c r="K51" s="307"/>
    </row>
    <row r="52" spans="1:12" ht="15.75" x14ac:dyDescent="0.25">
      <c r="A52" s="97" t="s">
        <v>62</v>
      </c>
      <c r="B52" s="98"/>
      <c r="C52" s="57">
        <v>99</v>
      </c>
      <c r="D52" s="99" t="s">
        <v>2</v>
      </c>
      <c r="E52" s="84" t="s">
        <v>29</v>
      </c>
      <c r="F52" s="60"/>
      <c r="G52" s="100">
        <f t="shared" si="1"/>
        <v>0</v>
      </c>
      <c r="H52" s="288"/>
      <c r="I52" s="283"/>
      <c r="J52" s="307"/>
      <c r="K52" s="307"/>
    </row>
    <row r="53" spans="1:12" ht="31.5" x14ac:dyDescent="0.25">
      <c r="A53" s="91" t="s">
        <v>63</v>
      </c>
      <c r="B53" s="92"/>
      <c r="C53" s="93">
        <f>C48</f>
        <v>6</v>
      </c>
      <c r="D53" s="94" t="s">
        <v>4</v>
      </c>
      <c r="E53" s="95" t="s">
        <v>29</v>
      </c>
      <c r="F53" s="60"/>
      <c r="G53" s="96">
        <f t="shared" si="1"/>
        <v>0</v>
      </c>
      <c r="H53" s="292"/>
      <c r="I53" s="283"/>
      <c r="J53" s="307"/>
      <c r="K53" s="307"/>
    </row>
    <row r="54" spans="1:12" ht="31.5" hidden="1" x14ac:dyDescent="0.25">
      <c r="A54" s="97" t="s">
        <v>64</v>
      </c>
      <c r="B54" s="98"/>
      <c r="C54" s="57">
        <f>C49</f>
        <v>0</v>
      </c>
      <c r="D54" s="99" t="s">
        <v>4</v>
      </c>
      <c r="E54" s="84" t="s">
        <v>29</v>
      </c>
      <c r="F54" s="60"/>
      <c r="G54" s="100">
        <f t="shared" si="1"/>
        <v>0</v>
      </c>
      <c r="H54" s="288"/>
      <c r="I54" s="283"/>
      <c r="J54" s="307"/>
      <c r="K54" s="307"/>
    </row>
    <row r="55" spans="1:12" ht="31.5" x14ac:dyDescent="0.25">
      <c r="A55" s="81" t="s">
        <v>65</v>
      </c>
      <c r="B55" s="82"/>
      <c r="C55" s="57">
        <f>C50</f>
        <v>222</v>
      </c>
      <c r="D55" s="83" t="s">
        <v>4</v>
      </c>
      <c r="E55" s="84" t="s">
        <v>29</v>
      </c>
      <c r="F55" s="60"/>
      <c r="G55" s="85">
        <f t="shared" si="1"/>
        <v>0</v>
      </c>
      <c r="H55" s="288"/>
      <c r="I55" s="283"/>
      <c r="J55" s="307"/>
      <c r="K55" s="307"/>
    </row>
    <row r="56" spans="1:12" ht="31.5" hidden="1" x14ac:dyDescent="0.25">
      <c r="A56" s="81" t="s">
        <v>66</v>
      </c>
      <c r="B56" s="82"/>
      <c r="C56" s="57">
        <f>C51</f>
        <v>0</v>
      </c>
      <c r="D56" s="83" t="s">
        <v>4</v>
      </c>
      <c r="E56" s="84" t="s">
        <v>29</v>
      </c>
      <c r="F56" s="60"/>
      <c r="G56" s="85">
        <f t="shared" si="1"/>
        <v>0</v>
      </c>
      <c r="H56" s="288"/>
      <c r="I56" s="283"/>
      <c r="J56" s="307"/>
      <c r="K56" s="307"/>
    </row>
    <row r="57" spans="1:12" ht="15.75" x14ac:dyDescent="0.25">
      <c r="A57" s="81" t="s">
        <v>67</v>
      </c>
      <c r="B57" s="82"/>
      <c r="C57" s="57">
        <f>C52</f>
        <v>99</v>
      </c>
      <c r="D57" s="83" t="s">
        <v>4</v>
      </c>
      <c r="E57" s="84" t="s">
        <v>29</v>
      </c>
      <c r="F57" s="60"/>
      <c r="G57" s="85">
        <f>C57*F57</f>
        <v>0</v>
      </c>
      <c r="H57" s="288"/>
      <c r="I57" s="283"/>
      <c r="J57" s="307"/>
      <c r="K57" s="307"/>
    </row>
    <row r="58" spans="1:12" ht="15.75" hidden="1" x14ac:dyDescent="0.25">
      <c r="A58" s="97" t="s">
        <v>68</v>
      </c>
      <c r="B58" s="98"/>
      <c r="C58" s="57">
        <f>G17</f>
        <v>0</v>
      </c>
      <c r="D58" s="99" t="s">
        <v>4</v>
      </c>
      <c r="E58" s="84" t="s">
        <v>29</v>
      </c>
      <c r="F58" s="60"/>
      <c r="G58" s="100">
        <f t="shared" ref="G58:G73" si="2">C58*F58</f>
        <v>0</v>
      </c>
      <c r="H58" s="288"/>
      <c r="I58" s="283"/>
      <c r="J58" s="307"/>
      <c r="K58" s="307"/>
    </row>
    <row r="59" spans="1:12" s="108" customFormat="1" ht="39" x14ac:dyDescent="0.25">
      <c r="A59" s="101" t="s">
        <v>200</v>
      </c>
      <c r="B59" s="102" t="s">
        <v>203</v>
      </c>
      <c r="C59" s="103">
        <v>6</v>
      </c>
      <c r="D59" s="104" t="s">
        <v>4</v>
      </c>
      <c r="E59" s="105" t="s">
        <v>29</v>
      </c>
      <c r="F59" s="106"/>
      <c r="G59" s="107">
        <f>C59*F59</f>
        <v>0</v>
      </c>
      <c r="H59" s="293"/>
      <c r="I59" s="308"/>
      <c r="J59" s="307"/>
      <c r="K59" s="307"/>
      <c r="L59" s="109"/>
    </row>
    <row r="60" spans="1:12" s="108" customFormat="1" ht="15.75" x14ac:dyDescent="0.25">
      <c r="A60" s="101" t="s">
        <v>201</v>
      </c>
      <c r="B60" s="102" t="s">
        <v>69</v>
      </c>
      <c r="C60" s="103">
        <v>92</v>
      </c>
      <c r="D60" s="104" t="s">
        <v>4</v>
      </c>
      <c r="E60" s="105" t="s">
        <v>29</v>
      </c>
      <c r="F60" s="106"/>
      <c r="G60" s="107">
        <f>C60*F60</f>
        <v>0</v>
      </c>
      <c r="H60" s="293"/>
      <c r="I60" s="308"/>
      <c r="J60" s="307"/>
      <c r="K60" s="307"/>
      <c r="L60" s="109"/>
    </row>
    <row r="61" spans="1:12" s="108" customFormat="1" ht="15.75" x14ac:dyDescent="0.25">
      <c r="A61" s="101" t="s">
        <v>202</v>
      </c>
      <c r="B61" s="102" t="s">
        <v>69</v>
      </c>
      <c r="C61" s="103">
        <v>130</v>
      </c>
      <c r="D61" s="104" t="s">
        <v>4</v>
      </c>
      <c r="E61" s="105" t="s">
        <v>29</v>
      </c>
      <c r="F61" s="106"/>
      <c r="G61" s="107">
        <f t="shared" si="2"/>
        <v>0</v>
      </c>
      <c r="H61" s="293"/>
      <c r="I61" s="308"/>
      <c r="J61" s="307"/>
      <c r="K61" s="307"/>
      <c r="L61" s="109"/>
    </row>
    <row r="62" spans="1:12" s="108" customFormat="1" ht="15.75" hidden="1" x14ac:dyDescent="0.25">
      <c r="A62" s="101"/>
      <c r="B62" s="102"/>
      <c r="C62" s="103"/>
      <c r="D62" s="104" t="s">
        <v>4</v>
      </c>
      <c r="E62" s="105" t="s">
        <v>29</v>
      </c>
      <c r="F62" s="106"/>
      <c r="G62" s="107">
        <f t="shared" si="2"/>
        <v>0</v>
      </c>
      <c r="H62" s="293"/>
      <c r="I62" s="308"/>
      <c r="J62" s="307"/>
      <c r="K62" s="307"/>
      <c r="L62" s="109"/>
    </row>
    <row r="63" spans="1:12" s="108" customFormat="1" ht="15.75" hidden="1" x14ac:dyDescent="0.25">
      <c r="A63" s="101"/>
      <c r="B63" s="102"/>
      <c r="C63" s="103"/>
      <c r="D63" s="104" t="s">
        <v>4</v>
      </c>
      <c r="E63" s="105" t="s">
        <v>29</v>
      </c>
      <c r="F63" s="106"/>
      <c r="G63" s="107">
        <f t="shared" si="2"/>
        <v>0</v>
      </c>
      <c r="H63" s="293"/>
      <c r="I63" s="308"/>
      <c r="J63" s="307"/>
      <c r="K63" s="307"/>
      <c r="L63" s="109"/>
    </row>
    <row r="64" spans="1:12" s="108" customFormat="1" ht="15.75" hidden="1" x14ac:dyDescent="0.25">
      <c r="A64" s="101"/>
      <c r="B64" s="102"/>
      <c r="C64" s="103"/>
      <c r="D64" s="104" t="s">
        <v>4</v>
      </c>
      <c r="E64" s="105" t="s">
        <v>29</v>
      </c>
      <c r="F64" s="106"/>
      <c r="G64" s="107">
        <f t="shared" si="2"/>
        <v>0</v>
      </c>
      <c r="H64" s="293"/>
      <c r="I64" s="308"/>
      <c r="J64" s="307"/>
      <c r="K64" s="307"/>
      <c r="L64" s="109"/>
    </row>
    <row r="65" spans="1:12" s="108" customFormat="1" ht="15.75" hidden="1" x14ac:dyDescent="0.25">
      <c r="A65" s="101"/>
      <c r="B65" s="102"/>
      <c r="C65" s="103"/>
      <c r="D65" s="104" t="s">
        <v>4</v>
      </c>
      <c r="E65" s="105" t="s">
        <v>29</v>
      </c>
      <c r="F65" s="106"/>
      <c r="G65" s="107">
        <f t="shared" si="2"/>
        <v>0</v>
      </c>
      <c r="H65" s="293"/>
      <c r="I65" s="308"/>
      <c r="J65" s="307"/>
      <c r="K65" s="307"/>
      <c r="L65" s="109"/>
    </row>
    <row r="66" spans="1:12" s="108" customFormat="1" ht="15.75" hidden="1" x14ac:dyDescent="0.25">
      <c r="A66" s="101"/>
      <c r="B66" s="102"/>
      <c r="C66" s="103"/>
      <c r="D66" s="104" t="s">
        <v>4</v>
      </c>
      <c r="E66" s="105" t="s">
        <v>29</v>
      </c>
      <c r="F66" s="106"/>
      <c r="G66" s="107">
        <f t="shared" si="2"/>
        <v>0</v>
      </c>
      <c r="H66" s="293"/>
      <c r="I66" s="308"/>
      <c r="J66" s="307"/>
      <c r="K66" s="307"/>
      <c r="L66" s="109"/>
    </row>
    <row r="67" spans="1:12" s="108" customFormat="1" ht="15.75" hidden="1" x14ac:dyDescent="0.25">
      <c r="A67" s="101"/>
      <c r="B67" s="102"/>
      <c r="C67" s="103"/>
      <c r="D67" s="104" t="s">
        <v>4</v>
      </c>
      <c r="E67" s="105" t="s">
        <v>29</v>
      </c>
      <c r="F67" s="106"/>
      <c r="G67" s="107">
        <f t="shared" si="2"/>
        <v>0</v>
      </c>
      <c r="H67" s="293"/>
      <c r="I67" s="308"/>
      <c r="J67" s="307"/>
      <c r="K67" s="307"/>
      <c r="L67" s="109"/>
    </row>
    <row r="68" spans="1:12" s="108" customFormat="1" ht="15.75" hidden="1" x14ac:dyDescent="0.25">
      <c r="A68" s="101"/>
      <c r="B68" s="102"/>
      <c r="C68" s="103"/>
      <c r="D68" s="104" t="s">
        <v>4</v>
      </c>
      <c r="E68" s="105" t="s">
        <v>29</v>
      </c>
      <c r="F68" s="106"/>
      <c r="G68" s="107">
        <f t="shared" si="2"/>
        <v>0</v>
      </c>
      <c r="H68" s="293"/>
      <c r="I68" s="308"/>
      <c r="J68" s="307"/>
      <c r="K68" s="307"/>
      <c r="L68" s="109"/>
    </row>
    <row r="69" spans="1:12" s="108" customFormat="1" ht="15.75" hidden="1" x14ac:dyDescent="0.25">
      <c r="A69" s="101"/>
      <c r="B69" s="102"/>
      <c r="C69" s="103"/>
      <c r="D69" s="104" t="s">
        <v>4</v>
      </c>
      <c r="E69" s="105" t="s">
        <v>29</v>
      </c>
      <c r="F69" s="106"/>
      <c r="G69" s="107">
        <f t="shared" si="2"/>
        <v>0</v>
      </c>
      <c r="H69" s="293"/>
      <c r="I69" s="308"/>
      <c r="J69" s="307"/>
      <c r="K69" s="307"/>
      <c r="L69" s="109"/>
    </row>
    <row r="70" spans="1:12" s="108" customFormat="1" ht="15.75" hidden="1" x14ac:dyDescent="0.25">
      <c r="A70" s="101"/>
      <c r="B70" s="102"/>
      <c r="C70" s="103"/>
      <c r="D70" s="104" t="s">
        <v>4</v>
      </c>
      <c r="E70" s="105" t="s">
        <v>29</v>
      </c>
      <c r="F70" s="106"/>
      <c r="G70" s="107">
        <f t="shared" si="2"/>
        <v>0</v>
      </c>
      <c r="H70" s="293"/>
      <c r="I70" s="308"/>
      <c r="J70" s="307"/>
      <c r="K70" s="307"/>
      <c r="L70" s="109"/>
    </row>
    <row r="71" spans="1:12" s="108" customFormat="1" ht="15.75" hidden="1" x14ac:dyDescent="0.25">
      <c r="A71" s="101"/>
      <c r="B71" s="102"/>
      <c r="C71" s="103"/>
      <c r="D71" s="104" t="s">
        <v>4</v>
      </c>
      <c r="E71" s="105" t="s">
        <v>29</v>
      </c>
      <c r="F71" s="106"/>
      <c r="G71" s="107">
        <f t="shared" si="2"/>
        <v>0</v>
      </c>
      <c r="H71" s="293"/>
      <c r="I71" s="308"/>
      <c r="J71" s="307"/>
      <c r="K71" s="307"/>
      <c r="L71" s="109"/>
    </row>
    <row r="72" spans="1:12" s="108" customFormat="1" ht="15.75" hidden="1" x14ac:dyDescent="0.25">
      <c r="A72" s="101"/>
      <c r="B72" s="102"/>
      <c r="C72" s="103"/>
      <c r="D72" s="104" t="s">
        <v>4</v>
      </c>
      <c r="E72" s="105" t="s">
        <v>29</v>
      </c>
      <c r="F72" s="106"/>
      <c r="G72" s="107">
        <f t="shared" si="2"/>
        <v>0</v>
      </c>
      <c r="H72" s="293"/>
      <c r="I72" s="308"/>
      <c r="J72" s="307"/>
      <c r="K72" s="307"/>
      <c r="L72" s="109"/>
    </row>
    <row r="73" spans="1:12" s="108" customFormat="1" ht="15.75" hidden="1" x14ac:dyDescent="0.25">
      <c r="A73" s="101"/>
      <c r="B73" s="102"/>
      <c r="C73" s="103"/>
      <c r="D73" s="104" t="s">
        <v>4</v>
      </c>
      <c r="E73" s="105" t="s">
        <v>29</v>
      </c>
      <c r="F73" s="106"/>
      <c r="G73" s="107">
        <f t="shared" si="2"/>
        <v>0</v>
      </c>
      <c r="H73" s="293"/>
      <c r="I73" s="308"/>
      <c r="J73" s="307"/>
      <c r="K73" s="307"/>
      <c r="L73" s="109"/>
    </row>
    <row r="74" spans="1:12" s="108" customFormat="1" ht="15.75" hidden="1" x14ac:dyDescent="0.25">
      <c r="A74" s="101"/>
      <c r="B74" s="102"/>
      <c r="C74" s="103"/>
      <c r="D74" s="104" t="s">
        <v>4</v>
      </c>
      <c r="E74" s="105" t="s">
        <v>29</v>
      </c>
      <c r="F74" s="106"/>
      <c r="G74" s="107">
        <f t="shared" si="1"/>
        <v>0</v>
      </c>
      <c r="H74" s="293"/>
      <c r="I74" s="308"/>
      <c r="J74" s="307"/>
      <c r="K74" s="307"/>
      <c r="L74" s="109"/>
    </row>
    <row r="75" spans="1:12" s="108" customFormat="1" ht="15.75" hidden="1" x14ac:dyDescent="0.25">
      <c r="A75" s="101"/>
      <c r="B75" s="102"/>
      <c r="C75" s="103"/>
      <c r="D75" s="104" t="s">
        <v>4</v>
      </c>
      <c r="E75" s="105" t="s">
        <v>29</v>
      </c>
      <c r="F75" s="106"/>
      <c r="G75" s="107">
        <f t="shared" si="1"/>
        <v>0</v>
      </c>
      <c r="H75" s="293"/>
      <c r="I75" s="308"/>
      <c r="J75" s="307"/>
      <c r="K75" s="307"/>
      <c r="L75" s="109"/>
    </row>
    <row r="76" spans="1:12" s="108" customFormat="1" ht="15.75" hidden="1" x14ac:dyDescent="0.25">
      <c r="A76" s="101"/>
      <c r="B76" s="102"/>
      <c r="C76" s="103"/>
      <c r="D76" s="104" t="s">
        <v>4</v>
      </c>
      <c r="E76" s="105" t="s">
        <v>29</v>
      </c>
      <c r="F76" s="106"/>
      <c r="G76" s="107">
        <f t="shared" si="1"/>
        <v>0</v>
      </c>
      <c r="H76" s="293"/>
      <c r="I76" s="308"/>
      <c r="J76" s="307"/>
      <c r="K76" s="307"/>
      <c r="L76" s="110"/>
    </row>
    <row r="77" spans="1:12" s="108" customFormat="1" ht="15.75" hidden="1" x14ac:dyDescent="0.25">
      <c r="A77" s="101"/>
      <c r="B77" s="102"/>
      <c r="C77" s="103"/>
      <c r="D77" s="104" t="s">
        <v>4</v>
      </c>
      <c r="E77" s="105" t="s">
        <v>29</v>
      </c>
      <c r="F77" s="106"/>
      <c r="G77" s="107">
        <f t="shared" si="1"/>
        <v>0</v>
      </c>
      <c r="H77" s="293"/>
      <c r="I77" s="308"/>
      <c r="J77" s="307"/>
      <c r="K77" s="307"/>
      <c r="L77" s="110"/>
    </row>
    <row r="78" spans="1:12" s="108" customFormat="1" ht="15.75" hidden="1" x14ac:dyDescent="0.25">
      <c r="A78" s="101"/>
      <c r="B78" s="102"/>
      <c r="C78" s="103"/>
      <c r="D78" s="104" t="s">
        <v>4</v>
      </c>
      <c r="E78" s="105" t="s">
        <v>29</v>
      </c>
      <c r="F78" s="106"/>
      <c r="G78" s="107">
        <f t="shared" si="1"/>
        <v>0</v>
      </c>
      <c r="H78" s="293"/>
      <c r="I78" s="308"/>
      <c r="J78" s="307"/>
      <c r="K78" s="307"/>
      <c r="L78" s="110"/>
    </row>
    <row r="79" spans="1:12" s="108" customFormat="1" ht="15.75" hidden="1" x14ac:dyDescent="0.25">
      <c r="A79" s="101"/>
      <c r="B79" s="102"/>
      <c r="C79" s="103"/>
      <c r="D79" s="104" t="s">
        <v>4</v>
      </c>
      <c r="E79" s="105" t="s">
        <v>29</v>
      </c>
      <c r="F79" s="106"/>
      <c r="G79" s="107">
        <f t="shared" si="1"/>
        <v>0</v>
      </c>
      <c r="H79" s="293"/>
      <c r="I79" s="308"/>
      <c r="J79" s="307"/>
      <c r="K79" s="307"/>
      <c r="L79" s="110"/>
    </row>
    <row r="80" spans="1:12" s="108" customFormat="1" ht="15.75" hidden="1" x14ac:dyDescent="0.25">
      <c r="A80" s="101"/>
      <c r="B80" s="102"/>
      <c r="C80" s="103"/>
      <c r="D80" s="104" t="s">
        <v>4</v>
      </c>
      <c r="E80" s="105" t="s">
        <v>29</v>
      </c>
      <c r="F80" s="106"/>
      <c r="G80" s="107">
        <f t="shared" si="1"/>
        <v>0</v>
      </c>
      <c r="H80" s="293"/>
      <c r="I80" s="308"/>
      <c r="J80" s="307"/>
      <c r="K80" s="307"/>
      <c r="L80" s="110"/>
    </row>
    <row r="81" spans="1:12" s="108" customFormat="1" ht="15.75" hidden="1" x14ac:dyDescent="0.25">
      <c r="A81" s="101"/>
      <c r="B81" s="102"/>
      <c r="C81" s="103"/>
      <c r="D81" s="104" t="s">
        <v>4</v>
      </c>
      <c r="E81" s="105" t="s">
        <v>29</v>
      </c>
      <c r="F81" s="106"/>
      <c r="G81" s="107">
        <f t="shared" si="1"/>
        <v>0</v>
      </c>
      <c r="H81" s="293"/>
      <c r="I81" s="308"/>
      <c r="J81" s="307"/>
      <c r="K81" s="307"/>
      <c r="L81" s="110"/>
    </row>
    <row r="82" spans="1:12" s="108" customFormat="1" ht="15.75" hidden="1" x14ac:dyDescent="0.25">
      <c r="A82" s="101"/>
      <c r="B82" s="102"/>
      <c r="C82" s="103"/>
      <c r="D82" s="104" t="s">
        <v>4</v>
      </c>
      <c r="E82" s="105" t="s">
        <v>29</v>
      </c>
      <c r="F82" s="106"/>
      <c r="G82" s="107">
        <f t="shared" si="1"/>
        <v>0</v>
      </c>
      <c r="H82" s="293"/>
      <c r="I82" s="308"/>
      <c r="J82" s="307"/>
      <c r="K82" s="307"/>
      <c r="L82" s="109"/>
    </row>
    <row r="83" spans="1:12" s="108" customFormat="1" ht="15.75" hidden="1" x14ac:dyDescent="0.25">
      <c r="A83" s="101">
        <v>0</v>
      </c>
      <c r="B83" s="102"/>
      <c r="C83" s="103"/>
      <c r="D83" s="104" t="s">
        <v>4</v>
      </c>
      <c r="E83" s="105" t="s">
        <v>29</v>
      </c>
      <c r="F83" s="106"/>
      <c r="G83" s="107">
        <f t="shared" si="1"/>
        <v>0</v>
      </c>
      <c r="H83" s="293"/>
      <c r="I83" s="308"/>
      <c r="J83" s="307"/>
      <c r="K83" s="307"/>
      <c r="L83" s="110"/>
    </row>
    <row r="84" spans="1:12" s="108" customFormat="1" ht="15.75" hidden="1" x14ac:dyDescent="0.25">
      <c r="A84" s="101">
        <v>0</v>
      </c>
      <c r="B84" s="102"/>
      <c r="C84" s="103"/>
      <c r="D84" s="104" t="s">
        <v>4</v>
      </c>
      <c r="E84" s="105" t="s">
        <v>29</v>
      </c>
      <c r="F84" s="106"/>
      <c r="G84" s="107">
        <f t="shared" si="1"/>
        <v>0</v>
      </c>
      <c r="H84" s="293"/>
      <c r="I84" s="308"/>
      <c r="J84" s="307"/>
      <c r="K84" s="307"/>
      <c r="L84" s="110"/>
    </row>
    <row r="85" spans="1:12" s="108" customFormat="1" ht="15.75" hidden="1" x14ac:dyDescent="0.25">
      <c r="A85" s="101">
        <v>0</v>
      </c>
      <c r="B85" s="102"/>
      <c r="C85" s="103"/>
      <c r="D85" s="104" t="s">
        <v>4</v>
      </c>
      <c r="E85" s="105" t="s">
        <v>29</v>
      </c>
      <c r="F85" s="106"/>
      <c r="G85" s="107">
        <f t="shared" si="1"/>
        <v>0</v>
      </c>
      <c r="H85" s="293"/>
      <c r="I85" s="308"/>
      <c r="J85" s="307"/>
      <c r="K85" s="307"/>
      <c r="L85" s="110"/>
    </row>
    <row r="86" spans="1:12" s="108" customFormat="1" ht="15.75" hidden="1" x14ac:dyDescent="0.25">
      <c r="A86" s="101">
        <v>0</v>
      </c>
      <c r="B86" s="102"/>
      <c r="C86" s="103"/>
      <c r="D86" s="104" t="s">
        <v>4</v>
      </c>
      <c r="E86" s="105" t="s">
        <v>29</v>
      </c>
      <c r="F86" s="106"/>
      <c r="G86" s="107">
        <f t="shared" si="1"/>
        <v>0</v>
      </c>
      <c r="H86" s="293"/>
      <c r="I86" s="308"/>
      <c r="J86" s="307"/>
      <c r="K86" s="307"/>
      <c r="L86" s="110"/>
    </row>
    <row r="87" spans="1:12" s="108" customFormat="1" ht="15.75" hidden="1" x14ac:dyDescent="0.25">
      <c r="A87" s="101">
        <v>0</v>
      </c>
      <c r="B87" s="102"/>
      <c r="C87" s="103"/>
      <c r="D87" s="104" t="s">
        <v>4</v>
      </c>
      <c r="E87" s="105" t="s">
        <v>29</v>
      </c>
      <c r="F87" s="106"/>
      <c r="G87" s="107">
        <f t="shared" si="1"/>
        <v>0</v>
      </c>
      <c r="H87" s="293"/>
      <c r="I87" s="308"/>
      <c r="J87" s="307"/>
      <c r="K87" s="307"/>
      <c r="L87" s="110"/>
    </row>
    <row r="88" spans="1:12" s="108" customFormat="1" ht="15.75" hidden="1" x14ac:dyDescent="0.25">
      <c r="A88" s="101"/>
      <c r="B88" s="102"/>
      <c r="C88" s="103"/>
      <c r="D88" s="104" t="s">
        <v>4</v>
      </c>
      <c r="E88" s="105" t="s">
        <v>29</v>
      </c>
      <c r="F88" s="106"/>
      <c r="G88" s="107">
        <f t="shared" si="1"/>
        <v>0</v>
      </c>
      <c r="H88" s="293"/>
      <c r="I88" s="308"/>
      <c r="J88" s="307"/>
      <c r="K88" s="307"/>
      <c r="L88" s="110"/>
    </row>
    <row r="89" spans="1:12" s="108" customFormat="1" ht="15.75" hidden="1" x14ac:dyDescent="0.25">
      <c r="A89" s="101"/>
      <c r="B89" s="102"/>
      <c r="C89" s="103"/>
      <c r="D89" s="104" t="s">
        <v>4</v>
      </c>
      <c r="E89" s="105" t="s">
        <v>29</v>
      </c>
      <c r="F89" s="106"/>
      <c r="G89" s="107">
        <f t="shared" si="1"/>
        <v>0</v>
      </c>
      <c r="H89" s="293"/>
      <c r="I89" s="308"/>
      <c r="J89" s="307"/>
      <c r="K89" s="307"/>
      <c r="L89" s="110"/>
    </row>
    <row r="90" spans="1:12" s="108" customFormat="1" ht="15.75" hidden="1" x14ac:dyDescent="0.25">
      <c r="A90" s="101"/>
      <c r="B90" s="102"/>
      <c r="C90" s="103"/>
      <c r="D90" s="104" t="s">
        <v>4</v>
      </c>
      <c r="E90" s="105" t="s">
        <v>29</v>
      </c>
      <c r="F90" s="106"/>
      <c r="G90" s="107">
        <f t="shared" si="1"/>
        <v>0</v>
      </c>
      <c r="H90" s="293"/>
      <c r="I90" s="308"/>
      <c r="J90" s="307"/>
      <c r="K90" s="307"/>
      <c r="L90" s="110"/>
    </row>
    <row r="91" spans="1:12" s="108" customFormat="1" ht="15.75" hidden="1" x14ac:dyDescent="0.25">
      <c r="A91" s="101"/>
      <c r="B91" s="102"/>
      <c r="C91" s="103"/>
      <c r="D91" s="104" t="s">
        <v>4</v>
      </c>
      <c r="E91" s="105" t="s">
        <v>29</v>
      </c>
      <c r="F91" s="106"/>
      <c r="G91" s="107">
        <f t="shared" si="1"/>
        <v>0</v>
      </c>
      <c r="H91" s="293"/>
      <c r="I91" s="308"/>
      <c r="J91" s="307"/>
      <c r="K91" s="307"/>
      <c r="L91" s="110"/>
    </row>
    <row r="92" spans="1:12" s="108" customFormat="1" ht="15.75" hidden="1" x14ac:dyDescent="0.25">
      <c r="A92" s="101"/>
      <c r="B92" s="102"/>
      <c r="C92" s="103"/>
      <c r="D92" s="104" t="s">
        <v>4</v>
      </c>
      <c r="E92" s="105" t="s">
        <v>29</v>
      </c>
      <c r="F92" s="106"/>
      <c r="G92" s="107">
        <f t="shared" si="1"/>
        <v>0</v>
      </c>
      <c r="H92" s="293"/>
      <c r="I92" s="308"/>
      <c r="J92" s="307"/>
      <c r="K92" s="307"/>
      <c r="L92" s="110"/>
    </row>
    <row r="93" spans="1:12" s="108" customFormat="1" ht="15.75" hidden="1" x14ac:dyDescent="0.25">
      <c r="A93" s="101"/>
      <c r="B93" s="102"/>
      <c r="C93" s="103"/>
      <c r="D93" s="104" t="s">
        <v>4</v>
      </c>
      <c r="E93" s="105" t="s">
        <v>29</v>
      </c>
      <c r="F93" s="106"/>
      <c r="G93" s="107">
        <f t="shared" si="1"/>
        <v>0</v>
      </c>
      <c r="H93" s="293"/>
      <c r="I93" s="308"/>
      <c r="J93" s="307"/>
      <c r="K93" s="307"/>
      <c r="L93" s="110"/>
    </row>
    <row r="94" spans="1:12" s="108" customFormat="1" ht="15.75" hidden="1" x14ac:dyDescent="0.25">
      <c r="A94" s="101"/>
      <c r="B94" s="102"/>
      <c r="C94" s="103"/>
      <c r="D94" s="104" t="s">
        <v>4</v>
      </c>
      <c r="E94" s="105" t="s">
        <v>29</v>
      </c>
      <c r="F94" s="106"/>
      <c r="G94" s="107">
        <f t="shared" si="1"/>
        <v>0</v>
      </c>
      <c r="H94" s="293"/>
      <c r="I94" s="308"/>
      <c r="J94" s="307"/>
      <c r="K94" s="307"/>
      <c r="L94" s="110"/>
    </row>
    <row r="95" spans="1:12" s="108" customFormat="1" ht="15.75" hidden="1" x14ac:dyDescent="0.25">
      <c r="A95" s="101"/>
      <c r="B95" s="102"/>
      <c r="C95" s="103"/>
      <c r="D95" s="104" t="s">
        <v>4</v>
      </c>
      <c r="E95" s="105" t="s">
        <v>29</v>
      </c>
      <c r="F95" s="106"/>
      <c r="G95" s="107">
        <f t="shared" si="1"/>
        <v>0</v>
      </c>
      <c r="H95" s="293"/>
      <c r="I95" s="308"/>
      <c r="J95" s="307"/>
      <c r="K95" s="307"/>
      <c r="L95" s="110"/>
    </row>
    <row r="96" spans="1:12" s="108" customFormat="1" ht="15.75" hidden="1" x14ac:dyDescent="0.25">
      <c r="A96" s="101"/>
      <c r="B96" s="102"/>
      <c r="C96" s="103"/>
      <c r="D96" s="104" t="s">
        <v>4</v>
      </c>
      <c r="E96" s="105" t="s">
        <v>29</v>
      </c>
      <c r="F96" s="106"/>
      <c r="G96" s="107">
        <f t="shared" si="1"/>
        <v>0</v>
      </c>
      <c r="H96" s="293"/>
      <c r="I96" s="308"/>
      <c r="J96" s="307"/>
      <c r="K96" s="307"/>
      <c r="L96" s="110"/>
    </row>
    <row r="97" spans="1:12" s="108" customFormat="1" ht="15.75" hidden="1" x14ac:dyDescent="0.25">
      <c r="A97" s="101"/>
      <c r="B97" s="102"/>
      <c r="C97" s="103"/>
      <c r="D97" s="104" t="s">
        <v>4</v>
      </c>
      <c r="E97" s="105" t="s">
        <v>29</v>
      </c>
      <c r="F97" s="106"/>
      <c r="G97" s="107">
        <f t="shared" si="1"/>
        <v>0</v>
      </c>
      <c r="H97" s="293"/>
      <c r="I97" s="308"/>
      <c r="J97" s="307"/>
      <c r="K97" s="307"/>
      <c r="L97" s="110"/>
    </row>
    <row r="98" spans="1:12" s="108" customFormat="1" ht="15.75" hidden="1" x14ac:dyDescent="0.25">
      <c r="A98" s="101"/>
      <c r="B98" s="102"/>
      <c r="C98" s="103"/>
      <c r="D98" s="104" t="s">
        <v>4</v>
      </c>
      <c r="E98" s="105" t="s">
        <v>29</v>
      </c>
      <c r="F98" s="106"/>
      <c r="G98" s="107">
        <f t="shared" si="1"/>
        <v>0</v>
      </c>
      <c r="H98" s="293"/>
      <c r="I98" s="308"/>
      <c r="J98" s="307"/>
      <c r="K98" s="307"/>
      <c r="L98" s="110"/>
    </row>
    <row r="99" spans="1:12" s="108" customFormat="1" ht="15.75" hidden="1" x14ac:dyDescent="0.25">
      <c r="A99" s="101"/>
      <c r="B99" s="102"/>
      <c r="C99" s="103"/>
      <c r="D99" s="104" t="s">
        <v>4</v>
      </c>
      <c r="E99" s="105" t="s">
        <v>29</v>
      </c>
      <c r="F99" s="106"/>
      <c r="G99" s="107">
        <f t="shared" si="1"/>
        <v>0</v>
      </c>
      <c r="H99" s="293"/>
      <c r="I99" s="308"/>
      <c r="J99" s="307"/>
      <c r="K99" s="307"/>
      <c r="L99" s="110"/>
    </row>
    <row r="100" spans="1:12" s="108" customFormat="1" ht="15.75" hidden="1" x14ac:dyDescent="0.25">
      <c r="A100" s="101"/>
      <c r="B100" s="102"/>
      <c r="C100" s="103"/>
      <c r="D100" s="104" t="s">
        <v>4</v>
      </c>
      <c r="E100" s="105" t="s">
        <v>29</v>
      </c>
      <c r="F100" s="106"/>
      <c r="G100" s="107">
        <f t="shared" si="1"/>
        <v>0</v>
      </c>
      <c r="H100" s="293"/>
      <c r="I100" s="308"/>
      <c r="J100" s="307"/>
      <c r="K100" s="307"/>
      <c r="L100" s="110"/>
    </row>
    <row r="101" spans="1:12" s="108" customFormat="1" ht="15.75" hidden="1" x14ac:dyDescent="0.25">
      <c r="A101" s="101"/>
      <c r="B101" s="102"/>
      <c r="C101" s="103"/>
      <c r="D101" s="104" t="s">
        <v>4</v>
      </c>
      <c r="E101" s="105" t="s">
        <v>29</v>
      </c>
      <c r="F101" s="106"/>
      <c r="G101" s="107">
        <f t="shared" si="1"/>
        <v>0</v>
      </c>
      <c r="H101" s="293"/>
      <c r="I101" s="308"/>
      <c r="J101" s="307"/>
      <c r="K101" s="307"/>
      <c r="L101" s="110"/>
    </row>
    <row r="102" spans="1:12" s="108" customFormat="1" ht="15.75" hidden="1" x14ac:dyDescent="0.25">
      <c r="A102" s="101"/>
      <c r="B102" s="102"/>
      <c r="C102" s="103"/>
      <c r="D102" s="104" t="s">
        <v>4</v>
      </c>
      <c r="E102" s="105" t="s">
        <v>29</v>
      </c>
      <c r="F102" s="106"/>
      <c r="G102" s="107">
        <f t="shared" si="1"/>
        <v>0</v>
      </c>
      <c r="H102" s="293"/>
      <c r="I102" s="308"/>
      <c r="J102" s="307"/>
      <c r="K102" s="307"/>
      <c r="L102" s="110"/>
    </row>
    <row r="103" spans="1:12" s="108" customFormat="1" ht="15.75" hidden="1" x14ac:dyDescent="0.25">
      <c r="A103" s="101"/>
      <c r="B103" s="102"/>
      <c r="C103" s="103"/>
      <c r="D103" s="104" t="s">
        <v>4</v>
      </c>
      <c r="E103" s="105" t="s">
        <v>29</v>
      </c>
      <c r="F103" s="106"/>
      <c r="G103" s="107">
        <f t="shared" si="1"/>
        <v>0</v>
      </c>
      <c r="H103" s="293"/>
      <c r="I103" s="308"/>
      <c r="J103" s="307"/>
      <c r="K103" s="307"/>
      <c r="L103" s="110"/>
    </row>
    <row r="104" spans="1:12" s="108" customFormat="1" ht="15.75" hidden="1" x14ac:dyDescent="0.25">
      <c r="A104" s="101"/>
      <c r="B104" s="102"/>
      <c r="C104" s="103"/>
      <c r="D104" s="104" t="s">
        <v>4</v>
      </c>
      <c r="E104" s="105" t="s">
        <v>29</v>
      </c>
      <c r="F104" s="106"/>
      <c r="G104" s="107">
        <f t="shared" si="1"/>
        <v>0</v>
      </c>
      <c r="H104" s="293"/>
      <c r="I104" s="308"/>
      <c r="J104" s="307"/>
      <c r="K104" s="307"/>
      <c r="L104" s="110"/>
    </row>
    <row r="105" spans="1:12" s="108" customFormat="1" ht="15.75" hidden="1" x14ac:dyDescent="0.25">
      <c r="A105" s="101"/>
      <c r="B105" s="102"/>
      <c r="C105" s="103"/>
      <c r="D105" s="104" t="s">
        <v>4</v>
      </c>
      <c r="E105" s="105" t="s">
        <v>29</v>
      </c>
      <c r="F105" s="106"/>
      <c r="G105" s="107">
        <f t="shared" si="1"/>
        <v>0</v>
      </c>
      <c r="H105" s="293"/>
      <c r="I105" s="308"/>
      <c r="J105" s="307"/>
      <c r="K105" s="307"/>
      <c r="L105" s="110"/>
    </row>
    <row r="106" spans="1:12" s="108" customFormat="1" ht="15.75" hidden="1" x14ac:dyDescent="0.25">
      <c r="A106" s="101"/>
      <c r="B106" s="102"/>
      <c r="C106" s="103"/>
      <c r="D106" s="104" t="s">
        <v>4</v>
      </c>
      <c r="E106" s="105" t="s">
        <v>29</v>
      </c>
      <c r="F106" s="106"/>
      <c r="G106" s="107">
        <f t="shared" si="1"/>
        <v>0</v>
      </c>
      <c r="H106" s="293"/>
      <c r="I106" s="308"/>
      <c r="J106" s="307"/>
      <c r="K106" s="307"/>
      <c r="L106" s="110"/>
    </row>
    <row r="107" spans="1:12" ht="15.75" x14ac:dyDescent="0.25">
      <c r="A107" s="86" t="s">
        <v>70</v>
      </c>
      <c r="B107" s="87"/>
      <c r="C107" s="88">
        <v>1</v>
      </c>
      <c r="D107" s="89" t="s">
        <v>34</v>
      </c>
      <c r="E107" s="90" t="s">
        <v>29</v>
      </c>
      <c r="F107" s="284"/>
      <c r="G107" s="70">
        <f t="shared" si="1"/>
        <v>0</v>
      </c>
      <c r="H107" s="289"/>
      <c r="I107" s="283"/>
      <c r="J107" s="307"/>
      <c r="K107" s="307"/>
    </row>
    <row r="108" spans="1:12" ht="31.5" x14ac:dyDescent="0.25">
      <c r="A108" s="81" t="s">
        <v>71</v>
      </c>
      <c r="B108" s="98"/>
      <c r="C108" s="57">
        <f>G11</f>
        <v>6</v>
      </c>
      <c r="D108" s="99" t="s">
        <v>4</v>
      </c>
      <c r="E108" s="84" t="s">
        <v>29</v>
      </c>
      <c r="F108" s="60"/>
      <c r="G108" s="100">
        <f t="shared" si="1"/>
        <v>0</v>
      </c>
      <c r="H108" s="288"/>
      <c r="I108" s="283"/>
      <c r="J108" s="307"/>
      <c r="K108" s="307"/>
    </row>
    <row r="109" spans="1:12" ht="31.5" x14ac:dyDescent="0.25">
      <c r="A109" s="111" t="s">
        <v>72</v>
      </c>
      <c r="B109" s="98"/>
      <c r="C109" s="57">
        <v>6</v>
      </c>
      <c r="D109" s="99" t="s">
        <v>4</v>
      </c>
      <c r="E109" s="84" t="s">
        <v>29</v>
      </c>
      <c r="F109" s="60"/>
      <c r="G109" s="100">
        <f>C109*F109</f>
        <v>0</v>
      </c>
      <c r="H109" s="288"/>
      <c r="I109" s="283"/>
      <c r="J109" s="307"/>
      <c r="K109" s="307"/>
    </row>
    <row r="110" spans="1:12" ht="15.75" x14ac:dyDescent="0.25">
      <c r="A110" s="74" t="s">
        <v>73</v>
      </c>
      <c r="B110" s="112"/>
      <c r="C110" s="113">
        <v>1</v>
      </c>
      <c r="D110" s="114" t="s">
        <v>4</v>
      </c>
      <c r="E110" s="78" t="s">
        <v>29</v>
      </c>
      <c r="F110" s="115"/>
      <c r="G110" s="116">
        <f>C110*F110</f>
        <v>0</v>
      </c>
      <c r="H110" s="291"/>
      <c r="I110" s="283"/>
      <c r="J110" s="307"/>
      <c r="K110" s="307"/>
    </row>
    <row r="111" spans="1:12" ht="15.75" x14ac:dyDescent="0.25">
      <c r="A111" s="74" t="s">
        <v>74</v>
      </c>
      <c r="B111" s="112"/>
      <c r="C111" s="113">
        <f>C108*3</f>
        <v>18</v>
      </c>
      <c r="D111" s="114" t="s">
        <v>4</v>
      </c>
      <c r="E111" s="78" t="s">
        <v>29</v>
      </c>
      <c r="F111" s="115"/>
      <c r="G111" s="116">
        <f t="shared" si="1"/>
        <v>0</v>
      </c>
      <c r="H111" s="291"/>
      <c r="I111" s="283"/>
      <c r="J111" s="307"/>
      <c r="K111" s="307"/>
    </row>
    <row r="112" spans="1:12" ht="31.5" x14ac:dyDescent="0.25">
      <c r="A112" s="74" t="s">
        <v>75</v>
      </c>
      <c r="B112" s="112"/>
      <c r="C112" s="113">
        <f>C108</f>
        <v>6</v>
      </c>
      <c r="D112" s="114" t="s">
        <v>4</v>
      </c>
      <c r="E112" s="78" t="s">
        <v>29</v>
      </c>
      <c r="F112" s="115"/>
      <c r="G112" s="116">
        <f t="shared" si="1"/>
        <v>0</v>
      </c>
      <c r="H112" s="291"/>
      <c r="I112" s="283"/>
      <c r="J112" s="307"/>
      <c r="K112" s="307"/>
    </row>
    <row r="113" spans="1:11" ht="15.75" hidden="1" x14ac:dyDescent="0.25">
      <c r="A113" s="81" t="s">
        <v>76</v>
      </c>
      <c r="B113" s="98"/>
      <c r="C113" s="57">
        <f>G12</f>
        <v>0</v>
      </c>
      <c r="D113" s="99" t="s">
        <v>4</v>
      </c>
      <c r="E113" s="84" t="s">
        <v>29</v>
      </c>
      <c r="F113" s="60"/>
      <c r="G113" s="100">
        <f t="shared" si="1"/>
        <v>0</v>
      </c>
      <c r="H113" s="288"/>
      <c r="I113" s="283"/>
      <c r="J113" s="307"/>
      <c r="K113" s="307"/>
    </row>
    <row r="114" spans="1:11" ht="31.5" hidden="1" x14ac:dyDescent="0.25">
      <c r="A114" s="74" t="s">
        <v>77</v>
      </c>
      <c r="B114" s="112"/>
      <c r="C114" s="113">
        <f>C113</f>
        <v>0</v>
      </c>
      <c r="D114" s="114" t="s">
        <v>4</v>
      </c>
      <c r="E114" s="78" t="s">
        <v>29</v>
      </c>
      <c r="F114" s="115"/>
      <c r="G114" s="116">
        <f t="shared" si="1"/>
        <v>0</v>
      </c>
      <c r="H114" s="291"/>
      <c r="I114" s="283"/>
      <c r="J114" s="307"/>
      <c r="K114" s="307"/>
    </row>
    <row r="115" spans="1:11" ht="15.75" x14ac:dyDescent="0.25">
      <c r="A115" s="74" t="s">
        <v>78</v>
      </c>
      <c r="B115" s="112"/>
      <c r="C115" s="113">
        <f>G11+G12</f>
        <v>6</v>
      </c>
      <c r="D115" s="114" t="s">
        <v>4</v>
      </c>
      <c r="E115" s="78" t="s">
        <v>29</v>
      </c>
      <c r="F115" s="115"/>
      <c r="G115" s="116">
        <f t="shared" si="1"/>
        <v>0</v>
      </c>
      <c r="H115" s="291"/>
      <c r="I115" s="283"/>
      <c r="J115" s="307"/>
      <c r="K115" s="307"/>
    </row>
    <row r="116" spans="1:11" ht="15.75" x14ac:dyDescent="0.25">
      <c r="A116" s="74" t="s">
        <v>79</v>
      </c>
      <c r="B116" s="112"/>
      <c r="C116" s="113">
        <f>(G11+G12)*3</f>
        <v>18</v>
      </c>
      <c r="D116" s="114" t="s">
        <v>4</v>
      </c>
      <c r="E116" s="78" t="s">
        <v>29</v>
      </c>
      <c r="F116" s="115"/>
      <c r="G116" s="116">
        <f t="shared" si="1"/>
        <v>0</v>
      </c>
      <c r="H116" s="291"/>
      <c r="I116" s="283"/>
      <c r="J116" s="307"/>
      <c r="K116" s="307"/>
    </row>
    <row r="117" spans="1:11" ht="15.75" x14ac:dyDescent="0.25">
      <c r="A117" s="74" t="s">
        <v>80</v>
      </c>
      <c r="B117" s="112"/>
      <c r="C117" s="113">
        <f>G11+G12</f>
        <v>6</v>
      </c>
      <c r="D117" s="114" t="s">
        <v>4</v>
      </c>
      <c r="E117" s="78" t="s">
        <v>29</v>
      </c>
      <c r="F117" s="115"/>
      <c r="G117" s="116">
        <f t="shared" si="1"/>
        <v>0</v>
      </c>
      <c r="H117" s="291"/>
      <c r="I117" s="283"/>
      <c r="J117" s="307"/>
      <c r="K117" s="307"/>
    </row>
    <row r="118" spans="1:11" ht="15.75" x14ac:dyDescent="0.25">
      <c r="A118" s="74" t="s">
        <v>81</v>
      </c>
      <c r="B118" s="112"/>
      <c r="C118" s="113">
        <f>G11+G12</f>
        <v>6</v>
      </c>
      <c r="D118" s="114" t="s">
        <v>4</v>
      </c>
      <c r="E118" s="78" t="s">
        <v>29</v>
      </c>
      <c r="F118" s="115"/>
      <c r="G118" s="116">
        <f t="shared" si="1"/>
        <v>0</v>
      </c>
      <c r="H118" s="291"/>
      <c r="I118" s="283"/>
      <c r="J118" s="307"/>
      <c r="K118" s="307"/>
    </row>
    <row r="119" spans="1:11" ht="15.75" x14ac:dyDescent="0.25">
      <c r="A119" s="81" t="s">
        <v>82</v>
      </c>
      <c r="B119" s="98"/>
      <c r="C119" s="57">
        <f>B$11</f>
        <v>186</v>
      </c>
      <c r="D119" s="99" t="s">
        <v>2</v>
      </c>
      <c r="E119" s="84" t="s">
        <v>29</v>
      </c>
      <c r="F119" s="60"/>
      <c r="G119" s="100">
        <f t="shared" si="1"/>
        <v>0</v>
      </c>
      <c r="H119" s="288"/>
      <c r="I119" s="283"/>
      <c r="J119" s="307"/>
      <c r="K119" s="307"/>
    </row>
    <row r="120" spans="1:11" ht="15.75" x14ac:dyDescent="0.25">
      <c r="A120" s="74" t="s">
        <v>83</v>
      </c>
      <c r="B120" s="112"/>
      <c r="C120" s="113">
        <f>C119*1.2</f>
        <v>223.2</v>
      </c>
      <c r="D120" s="114" t="s">
        <v>2</v>
      </c>
      <c r="E120" s="78" t="s">
        <v>29</v>
      </c>
      <c r="F120" s="115"/>
      <c r="G120" s="116">
        <f t="shared" si="1"/>
        <v>0</v>
      </c>
      <c r="H120" s="291"/>
      <c r="I120" s="283"/>
      <c r="J120" s="307"/>
      <c r="K120" s="307"/>
    </row>
    <row r="121" spans="1:11" ht="15.75" x14ac:dyDescent="0.25">
      <c r="A121" s="74" t="s">
        <v>84</v>
      </c>
      <c r="B121" s="112"/>
      <c r="C121" s="113">
        <f>C120/20</f>
        <v>11.16</v>
      </c>
      <c r="D121" s="114" t="s">
        <v>85</v>
      </c>
      <c r="E121" s="78" t="s">
        <v>29</v>
      </c>
      <c r="F121" s="115"/>
      <c r="G121" s="116">
        <f t="shared" si="1"/>
        <v>0</v>
      </c>
      <c r="H121" s="291"/>
      <c r="I121" s="283"/>
      <c r="J121" s="307"/>
      <c r="K121" s="307"/>
    </row>
    <row r="122" spans="1:11" ht="15.75" hidden="1" x14ac:dyDescent="0.25">
      <c r="A122" s="74" t="str">
        <f>A14</f>
        <v xml:space="preserve">          Štrkové záhony fr. 8-16 mm:</v>
      </c>
      <c r="B122" s="75"/>
      <c r="C122" s="76">
        <f>B14*0.05</f>
        <v>0</v>
      </c>
      <c r="D122" s="77" t="s">
        <v>41</v>
      </c>
      <c r="E122" s="78" t="s">
        <v>29</v>
      </c>
      <c r="F122" s="79"/>
      <c r="G122" s="80">
        <f t="shared" si="1"/>
        <v>0</v>
      </c>
      <c r="H122" s="291"/>
      <c r="I122" s="283"/>
      <c r="J122" s="307"/>
      <c r="K122" s="307"/>
    </row>
    <row r="123" spans="1:11" ht="15.75" x14ac:dyDescent="0.25">
      <c r="A123" s="74" t="str">
        <f>A15</f>
        <v xml:space="preserve">          Štrkové záhony fr. 16-32 mm: dunajský štrk</v>
      </c>
      <c r="B123" s="75"/>
      <c r="C123" s="76">
        <f>B15*0.05</f>
        <v>9.3000000000000007</v>
      </c>
      <c r="D123" s="77" t="s">
        <v>41</v>
      </c>
      <c r="E123" s="78" t="s">
        <v>29</v>
      </c>
      <c r="F123" s="79"/>
      <c r="G123" s="80">
        <f t="shared" si="1"/>
        <v>0</v>
      </c>
      <c r="H123" s="291"/>
      <c r="I123" s="283"/>
      <c r="J123" s="307"/>
      <c r="K123" s="307"/>
    </row>
    <row r="124" spans="1:11" ht="15.75" x14ac:dyDescent="0.25">
      <c r="A124" s="81" t="s">
        <v>86</v>
      </c>
      <c r="B124" s="82"/>
      <c r="C124" s="57">
        <f>B14+B15</f>
        <v>186</v>
      </c>
      <c r="D124" s="83" t="s">
        <v>2</v>
      </c>
      <c r="E124" s="84" t="s">
        <v>29</v>
      </c>
      <c r="F124" s="60"/>
      <c r="G124" s="85">
        <f t="shared" ref="G124:G148" si="3">C124*F124</f>
        <v>0</v>
      </c>
      <c r="H124" s="288"/>
      <c r="I124" s="283"/>
      <c r="J124" s="307"/>
      <c r="K124" s="307"/>
    </row>
    <row r="125" spans="1:11" ht="16.5" thickBot="1" x14ac:dyDescent="0.3">
      <c r="A125" s="86" t="s">
        <v>87</v>
      </c>
      <c r="B125" s="87"/>
      <c r="C125" s="88">
        <v>2</v>
      </c>
      <c r="D125" s="89" t="s">
        <v>34</v>
      </c>
      <c r="E125" s="90" t="s">
        <v>29</v>
      </c>
      <c r="F125" s="284"/>
      <c r="G125" s="70">
        <f>C125*F125</f>
        <v>0</v>
      </c>
      <c r="H125" s="289"/>
      <c r="I125" s="283"/>
      <c r="J125" s="307"/>
      <c r="K125" s="307"/>
    </row>
    <row r="126" spans="1:11" ht="16.5" hidden="1" thickBot="1" x14ac:dyDescent="0.3">
      <c r="A126" s="81" t="s">
        <v>88</v>
      </c>
      <c r="B126" s="82"/>
      <c r="C126" s="57"/>
      <c r="D126" s="83" t="s">
        <v>89</v>
      </c>
      <c r="E126" s="84" t="s">
        <v>29</v>
      </c>
      <c r="F126" s="60"/>
      <c r="G126" s="85">
        <f t="shared" si="3"/>
        <v>0</v>
      </c>
      <c r="H126" s="288"/>
      <c r="I126" s="283"/>
      <c r="J126" s="307"/>
      <c r="K126" s="307"/>
    </row>
    <row r="127" spans="1:11" ht="27" hidden="1" thickBot="1" x14ac:dyDescent="0.3">
      <c r="A127" s="74" t="s">
        <v>90</v>
      </c>
      <c r="B127" s="75" t="s">
        <v>91</v>
      </c>
      <c r="C127" s="76">
        <f>C126*1.1</f>
        <v>0</v>
      </c>
      <c r="D127" s="77" t="s">
        <v>4</v>
      </c>
      <c r="E127" s="78" t="s">
        <v>29</v>
      </c>
      <c r="F127" s="79"/>
      <c r="G127" s="80">
        <f t="shared" si="3"/>
        <v>0</v>
      </c>
      <c r="H127" s="291"/>
      <c r="I127" s="283"/>
      <c r="J127" s="307"/>
      <c r="K127" s="307"/>
    </row>
    <row r="128" spans="1:11" ht="16.5" hidden="1" thickBot="1" x14ac:dyDescent="0.3">
      <c r="A128" s="74" t="s">
        <v>92</v>
      </c>
      <c r="B128" s="75"/>
      <c r="C128" s="76">
        <f>C127*7</f>
        <v>0</v>
      </c>
      <c r="D128" s="77" t="s">
        <v>4</v>
      </c>
      <c r="E128" s="78" t="s">
        <v>29</v>
      </c>
      <c r="F128" s="79"/>
      <c r="G128" s="80">
        <f t="shared" si="3"/>
        <v>0</v>
      </c>
      <c r="H128" s="291"/>
      <c r="I128" s="283"/>
      <c r="J128" s="307"/>
      <c r="K128" s="307"/>
    </row>
    <row r="129" spans="1:11" ht="16.5" hidden="1" thickBot="1" x14ac:dyDescent="0.3">
      <c r="A129" s="81" t="s">
        <v>93</v>
      </c>
      <c r="B129" s="82"/>
      <c r="C129" s="57"/>
      <c r="D129" s="83" t="s">
        <v>89</v>
      </c>
      <c r="E129" s="84" t="s">
        <v>29</v>
      </c>
      <c r="F129" s="60"/>
      <c r="G129" s="85">
        <f t="shared" si="3"/>
        <v>0</v>
      </c>
      <c r="H129" s="288"/>
      <c r="I129" s="283"/>
      <c r="J129" s="307"/>
      <c r="K129" s="307"/>
    </row>
    <row r="130" spans="1:11" ht="16.5" hidden="1" thickBot="1" x14ac:dyDescent="0.3">
      <c r="A130" s="74" t="s">
        <v>94</v>
      </c>
      <c r="B130" s="75"/>
      <c r="C130" s="76">
        <f>C129*7</f>
        <v>0</v>
      </c>
      <c r="D130" s="77" t="s">
        <v>4</v>
      </c>
      <c r="E130" s="78" t="s">
        <v>29</v>
      </c>
      <c r="F130" s="79"/>
      <c r="G130" s="80">
        <f t="shared" si="3"/>
        <v>0</v>
      </c>
      <c r="H130" s="291"/>
      <c r="I130" s="283"/>
      <c r="J130" s="307"/>
      <c r="K130" s="307"/>
    </row>
    <row r="131" spans="1:11" ht="16.5" hidden="1" thickBot="1" x14ac:dyDescent="0.3">
      <c r="A131" s="81" t="s">
        <v>95</v>
      </c>
      <c r="B131" s="98"/>
      <c r="C131" s="57"/>
      <c r="D131" s="99" t="s">
        <v>89</v>
      </c>
      <c r="E131" s="84" t="s">
        <v>29</v>
      </c>
      <c r="F131" s="60"/>
      <c r="G131" s="100">
        <f t="shared" si="3"/>
        <v>0</v>
      </c>
      <c r="H131" s="288"/>
      <c r="I131" s="283"/>
      <c r="J131" s="307"/>
      <c r="K131" s="307"/>
    </row>
    <row r="132" spans="1:11" ht="48" hidden="1" thickBot="1" x14ac:dyDescent="0.3">
      <c r="A132" s="74" t="s">
        <v>96</v>
      </c>
      <c r="B132" s="112"/>
      <c r="C132" s="113"/>
      <c r="D132" s="114" t="s">
        <v>4</v>
      </c>
      <c r="E132" s="78" t="s">
        <v>29</v>
      </c>
      <c r="F132" s="117"/>
      <c r="G132" s="116">
        <f t="shared" si="3"/>
        <v>0</v>
      </c>
      <c r="H132" s="291"/>
      <c r="I132" s="283"/>
      <c r="J132" s="307"/>
      <c r="K132" s="307"/>
    </row>
    <row r="133" spans="1:11" ht="16.5" hidden="1" thickBot="1" x14ac:dyDescent="0.3">
      <c r="A133" s="118" t="s">
        <v>97</v>
      </c>
      <c r="B133" s="119"/>
      <c r="C133" s="120"/>
      <c r="D133" s="121" t="s">
        <v>34</v>
      </c>
      <c r="E133" s="122" t="s">
        <v>29</v>
      </c>
      <c r="F133" s="69"/>
      <c r="G133" s="70">
        <f t="shared" si="3"/>
        <v>0</v>
      </c>
      <c r="H133" s="294"/>
      <c r="I133" s="283"/>
      <c r="J133" s="307"/>
      <c r="K133" s="307"/>
    </row>
    <row r="134" spans="1:11" ht="16.5" hidden="1" thickBot="1" x14ac:dyDescent="0.3">
      <c r="A134" s="81" t="s">
        <v>98</v>
      </c>
      <c r="B134" s="98"/>
      <c r="C134" s="57"/>
      <c r="D134" s="99" t="s">
        <v>89</v>
      </c>
      <c r="E134" s="84" t="s">
        <v>29</v>
      </c>
      <c r="F134" s="60"/>
      <c r="G134" s="100"/>
      <c r="H134" s="288"/>
      <c r="I134" s="283"/>
      <c r="J134" s="307"/>
      <c r="K134" s="307"/>
    </row>
    <row r="135" spans="1:11" ht="16.5" hidden="1" thickBot="1" x14ac:dyDescent="0.3">
      <c r="A135" s="74" t="s">
        <v>99</v>
      </c>
      <c r="B135" s="112"/>
      <c r="C135" s="113"/>
      <c r="D135" s="114" t="s">
        <v>4</v>
      </c>
      <c r="E135" s="78" t="s">
        <v>29</v>
      </c>
      <c r="F135" s="117"/>
      <c r="G135" s="116"/>
      <c r="H135" s="291"/>
      <c r="I135" s="283"/>
      <c r="J135" s="307"/>
      <c r="K135" s="307"/>
    </row>
    <row r="136" spans="1:11" ht="16.5" hidden="1" thickBot="1" x14ac:dyDescent="0.3">
      <c r="A136" s="118" t="s">
        <v>97</v>
      </c>
      <c r="B136" s="119"/>
      <c r="C136" s="120"/>
      <c r="D136" s="121" t="s">
        <v>34</v>
      </c>
      <c r="E136" s="122" t="s">
        <v>29</v>
      </c>
      <c r="F136" s="69"/>
      <c r="G136" s="70">
        <f t="shared" si="3"/>
        <v>0</v>
      </c>
      <c r="H136" s="294"/>
      <c r="I136" s="283"/>
      <c r="J136" s="307"/>
      <c r="K136" s="307"/>
    </row>
    <row r="137" spans="1:11" ht="16.5" hidden="1" thickBot="1" x14ac:dyDescent="0.3">
      <c r="A137" s="74" t="s">
        <v>100</v>
      </c>
      <c r="B137" s="112"/>
      <c r="C137" s="113"/>
      <c r="D137" s="114" t="s">
        <v>41</v>
      </c>
      <c r="E137" s="78" t="s">
        <v>29</v>
      </c>
      <c r="F137" s="117"/>
      <c r="G137" s="116"/>
      <c r="H137" s="291"/>
      <c r="I137" s="283"/>
      <c r="J137" s="307"/>
      <c r="K137" s="307"/>
    </row>
    <row r="138" spans="1:11" ht="16.5" hidden="1" thickBot="1" x14ac:dyDescent="0.3">
      <c r="A138" s="118" t="s">
        <v>101</v>
      </c>
      <c r="B138" s="119"/>
      <c r="C138" s="120"/>
      <c r="D138" s="121" t="s">
        <v>34</v>
      </c>
      <c r="E138" s="122" t="s">
        <v>29</v>
      </c>
      <c r="F138" s="69"/>
      <c r="G138" s="70">
        <f t="shared" si="3"/>
        <v>0</v>
      </c>
      <c r="H138" s="294"/>
      <c r="I138" s="283"/>
      <c r="J138" s="307"/>
      <c r="K138" s="307"/>
    </row>
    <row r="139" spans="1:11" ht="16.5" hidden="1" thickBot="1" x14ac:dyDescent="0.3">
      <c r="A139" s="74" t="s">
        <v>102</v>
      </c>
      <c r="B139" s="112"/>
      <c r="C139" s="113">
        <f>B13*0.07</f>
        <v>0</v>
      </c>
      <c r="D139" s="114" t="s">
        <v>41</v>
      </c>
      <c r="E139" s="78" t="s">
        <v>29</v>
      </c>
      <c r="F139" s="117"/>
      <c r="G139" s="116">
        <f t="shared" si="3"/>
        <v>0</v>
      </c>
      <c r="H139" s="291"/>
      <c r="I139" s="283"/>
      <c r="J139" s="307"/>
      <c r="K139" s="307"/>
    </row>
    <row r="140" spans="1:11" ht="16.5" hidden="1" thickBot="1" x14ac:dyDescent="0.3">
      <c r="A140" s="81" t="s">
        <v>103</v>
      </c>
      <c r="B140" s="98"/>
      <c r="C140" s="57">
        <f>B13</f>
        <v>0</v>
      </c>
      <c r="D140" s="99" t="s">
        <v>2</v>
      </c>
      <c r="E140" s="84" t="s">
        <v>29</v>
      </c>
      <c r="F140" s="60"/>
      <c r="G140" s="100">
        <f t="shared" si="3"/>
        <v>0</v>
      </c>
      <c r="H140" s="288"/>
      <c r="I140" s="283"/>
      <c r="J140" s="307"/>
      <c r="K140" s="307"/>
    </row>
    <row r="141" spans="1:11" ht="16.5" hidden="1" thickBot="1" x14ac:dyDescent="0.3">
      <c r="A141" s="118" t="s">
        <v>104</v>
      </c>
      <c r="B141" s="119"/>
      <c r="C141" s="120"/>
      <c r="D141" s="121" t="s">
        <v>34</v>
      </c>
      <c r="E141" s="122" t="s">
        <v>29</v>
      </c>
      <c r="F141" s="69"/>
      <c r="G141" s="70">
        <f t="shared" si="3"/>
        <v>0</v>
      </c>
      <c r="H141" s="294"/>
      <c r="I141" s="283"/>
      <c r="J141" s="307"/>
      <c r="K141" s="307"/>
    </row>
    <row r="142" spans="1:11" ht="16.5" hidden="1" thickBot="1" x14ac:dyDescent="0.3">
      <c r="A142" s="81" t="s">
        <v>105</v>
      </c>
      <c r="B142" s="98"/>
      <c r="C142" s="57">
        <f>B12</f>
        <v>0</v>
      </c>
      <c r="D142" s="99" t="s">
        <v>2</v>
      </c>
      <c r="E142" s="84" t="s">
        <v>29</v>
      </c>
      <c r="F142" s="60"/>
      <c r="G142" s="100">
        <f t="shared" si="3"/>
        <v>0</v>
      </c>
      <c r="H142" s="288"/>
      <c r="I142" s="283"/>
      <c r="J142" s="307"/>
      <c r="K142" s="307"/>
    </row>
    <row r="143" spans="1:11" ht="16.5" hidden="1" thickBot="1" x14ac:dyDescent="0.3">
      <c r="A143" s="123" t="s">
        <v>106</v>
      </c>
      <c r="B143" s="124"/>
      <c r="C143" s="125">
        <f>C142*0.08*1000/80</f>
        <v>0</v>
      </c>
      <c r="D143" s="126" t="s">
        <v>4</v>
      </c>
      <c r="E143" s="127" t="s">
        <v>29</v>
      </c>
      <c r="F143" s="128"/>
      <c r="G143" s="129">
        <f t="shared" si="3"/>
        <v>0</v>
      </c>
      <c r="H143" s="291"/>
      <c r="I143" s="283"/>
      <c r="J143" s="307"/>
      <c r="K143" s="307"/>
    </row>
    <row r="144" spans="1:11" ht="16.5" hidden="1" thickBot="1" x14ac:dyDescent="0.3">
      <c r="A144" s="123" t="s">
        <v>107</v>
      </c>
      <c r="B144" s="124" t="s">
        <v>108</v>
      </c>
      <c r="C144" s="125"/>
      <c r="D144" s="126" t="s">
        <v>4</v>
      </c>
      <c r="E144" s="127" t="s">
        <v>29</v>
      </c>
      <c r="F144" s="128"/>
      <c r="G144" s="116">
        <f t="shared" si="3"/>
        <v>0</v>
      </c>
      <c r="H144" s="291"/>
      <c r="I144" s="283"/>
      <c r="J144" s="307"/>
      <c r="K144" s="307"/>
    </row>
    <row r="145" spans="1:11" ht="16.5" hidden="1" thickBot="1" x14ac:dyDescent="0.3">
      <c r="A145" s="86" t="s">
        <v>109</v>
      </c>
      <c r="B145" s="87"/>
      <c r="C145" s="88"/>
      <c r="D145" s="89" t="s">
        <v>34</v>
      </c>
      <c r="E145" s="90" t="s">
        <v>29</v>
      </c>
      <c r="F145" s="69"/>
      <c r="G145" s="70">
        <f t="shared" si="3"/>
        <v>0</v>
      </c>
      <c r="H145" s="289"/>
      <c r="I145" s="283"/>
      <c r="J145" s="307"/>
      <c r="K145" s="307"/>
    </row>
    <row r="146" spans="1:11" ht="16.5" hidden="1" thickBot="1" x14ac:dyDescent="0.3">
      <c r="A146" s="81" t="s">
        <v>110</v>
      </c>
      <c r="B146" s="98"/>
      <c r="C146" s="57">
        <f>C144</f>
        <v>0</v>
      </c>
      <c r="D146" s="99" t="s">
        <v>4</v>
      </c>
      <c r="E146" s="84" t="s">
        <v>29</v>
      </c>
      <c r="F146" s="60"/>
      <c r="G146" s="100">
        <f t="shared" si="3"/>
        <v>0</v>
      </c>
      <c r="H146" s="288"/>
      <c r="I146" s="283"/>
      <c r="J146" s="307"/>
      <c r="K146" s="307"/>
    </row>
    <row r="147" spans="1:11" ht="16.5" hidden="1" thickBot="1" x14ac:dyDescent="0.3">
      <c r="A147" s="123" t="s">
        <v>111</v>
      </c>
      <c r="B147" s="112"/>
      <c r="C147" s="113"/>
      <c r="D147" s="114" t="s">
        <v>4</v>
      </c>
      <c r="E147" s="127" t="s">
        <v>29</v>
      </c>
      <c r="F147" s="130"/>
      <c r="G147" s="116">
        <f t="shared" si="3"/>
        <v>0</v>
      </c>
      <c r="H147" s="291"/>
      <c r="I147" s="283"/>
      <c r="J147" s="307"/>
      <c r="K147" s="307"/>
    </row>
    <row r="148" spans="1:11" ht="16.5" hidden="1" thickBot="1" x14ac:dyDescent="0.3">
      <c r="A148" s="123" t="s">
        <v>112</v>
      </c>
      <c r="B148" s="112"/>
      <c r="C148" s="113"/>
      <c r="D148" s="114" t="s">
        <v>4</v>
      </c>
      <c r="E148" s="127" t="s">
        <v>29</v>
      </c>
      <c r="F148" s="130"/>
      <c r="G148" s="116">
        <f t="shared" si="3"/>
        <v>0</v>
      </c>
      <c r="H148" s="291"/>
      <c r="I148" s="283"/>
      <c r="J148" s="307"/>
      <c r="K148" s="307"/>
    </row>
    <row r="149" spans="1:11" ht="16.5" hidden="1" thickBot="1" x14ac:dyDescent="0.3">
      <c r="A149" s="49" t="s">
        <v>113</v>
      </c>
      <c r="B149" s="50"/>
      <c r="C149" s="51">
        <v>1</v>
      </c>
      <c r="D149" s="52"/>
      <c r="E149" s="53"/>
      <c r="F149" s="53"/>
      <c r="G149" s="54">
        <f>SUM(G150:G160)</f>
        <v>0</v>
      </c>
      <c r="H149" s="287"/>
      <c r="I149" s="305"/>
      <c r="J149" s="307"/>
      <c r="K149" s="307"/>
    </row>
    <row r="150" spans="1:11" ht="16.5" hidden="1" thickBot="1" x14ac:dyDescent="0.3">
      <c r="A150" s="131" t="s">
        <v>114</v>
      </c>
      <c r="B150" s="132"/>
      <c r="C150" s="57">
        <f>B$16</f>
        <v>0</v>
      </c>
      <c r="D150" s="133" t="s">
        <v>2</v>
      </c>
      <c r="E150" s="134" t="s">
        <v>29</v>
      </c>
      <c r="F150" s="60"/>
      <c r="G150" s="135">
        <f t="shared" ref="G150:G166" si="4">C150*F150</f>
        <v>0</v>
      </c>
      <c r="H150" s="288"/>
      <c r="I150" s="309"/>
      <c r="J150" s="307"/>
      <c r="K150" s="307"/>
    </row>
    <row r="151" spans="1:11" ht="16.5" hidden="1" thickBot="1" x14ac:dyDescent="0.3">
      <c r="A151" s="131" t="s">
        <v>55</v>
      </c>
      <c r="B151" s="132"/>
      <c r="C151" s="57">
        <f>B$16</f>
        <v>0</v>
      </c>
      <c r="D151" s="133" t="s">
        <v>2</v>
      </c>
      <c r="E151" s="134" t="s">
        <v>29</v>
      </c>
      <c r="F151" s="60"/>
      <c r="G151" s="135">
        <f t="shared" si="4"/>
        <v>0</v>
      </c>
      <c r="H151" s="288"/>
      <c r="I151" s="283"/>
      <c r="J151" s="307"/>
      <c r="K151" s="307"/>
    </row>
    <row r="152" spans="1:11" ht="16.5" hidden="1" thickBot="1" x14ac:dyDescent="0.3">
      <c r="A152" s="136" t="s">
        <v>115</v>
      </c>
      <c r="B152" s="75"/>
      <c r="C152" s="137">
        <f>C151*0.001</f>
        <v>0</v>
      </c>
      <c r="D152" s="114" t="s">
        <v>57</v>
      </c>
      <c r="E152" s="78" t="s">
        <v>29</v>
      </c>
      <c r="F152" s="79"/>
      <c r="G152" s="138">
        <f t="shared" si="4"/>
        <v>0</v>
      </c>
      <c r="H152" s="291"/>
      <c r="I152" s="283"/>
      <c r="J152" s="307"/>
      <c r="K152" s="307"/>
    </row>
    <row r="153" spans="1:11" ht="32.25" hidden="1" thickBot="1" x14ac:dyDescent="0.3">
      <c r="A153" s="131" t="s">
        <v>116</v>
      </c>
      <c r="B153" s="82"/>
      <c r="C153" s="57">
        <f>B$16</f>
        <v>0</v>
      </c>
      <c r="D153" s="99" t="s">
        <v>2</v>
      </c>
      <c r="E153" s="84" t="s">
        <v>29</v>
      </c>
      <c r="F153" s="60"/>
      <c r="G153" s="135">
        <f t="shared" si="4"/>
        <v>0</v>
      </c>
      <c r="H153" s="288"/>
      <c r="I153" s="283"/>
      <c r="J153" s="307"/>
      <c r="K153" s="307"/>
    </row>
    <row r="154" spans="1:11" ht="16.5" hidden="1" thickBot="1" x14ac:dyDescent="0.3">
      <c r="A154" s="131" t="s">
        <v>117</v>
      </c>
      <c r="B154" s="82"/>
      <c r="C154" s="57">
        <f>B$16*2</f>
        <v>0</v>
      </c>
      <c r="D154" s="99" t="s">
        <v>2</v>
      </c>
      <c r="E154" s="84" t="s">
        <v>29</v>
      </c>
      <c r="F154" s="60"/>
      <c r="G154" s="135">
        <f t="shared" si="4"/>
        <v>0</v>
      </c>
      <c r="H154" s="288"/>
      <c r="I154" s="283"/>
      <c r="J154" s="307"/>
      <c r="K154" s="307"/>
    </row>
    <row r="155" spans="1:11" ht="16.5" hidden="1" thickBot="1" x14ac:dyDescent="0.3">
      <c r="A155" s="131" t="s">
        <v>118</v>
      </c>
      <c r="B155" s="82"/>
      <c r="C155" s="57">
        <f>B$16</f>
        <v>0</v>
      </c>
      <c r="D155" s="99" t="s">
        <v>2</v>
      </c>
      <c r="E155" s="84" t="s">
        <v>29</v>
      </c>
      <c r="F155" s="60"/>
      <c r="G155" s="135">
        <f t="shared" si="4"/>
        <v>0</v>
      </c>
      <c r="H155" s="288"/>
      <c r="I155" s="283"/>
      <c r="J155" s="307"/>
      <c r="K155" s="307"/>
    </row>
    <row r="156" spans="1:11" ht="16.5" hidden="1" thickBot="1" x14ac:dyDescent="0.3">
      <c r="A156" s="131" t="s">
        <v>119</v>
      </c>
      <c r="B156" s="82"/>
      <c r="C156" s="57">
        <f>B$16</f>
        <v>0</v>
      </c>
      <c r="D156" s="99" t="s">
        <v>2</v>
      </c>
      <c r="E156" s="84" t="s">
        <v>29</v>
      </c>
      <c r="F156" s="60"/>
      <c r="G156" s="135">
        <f t="shared" si="4"/>
        <v>0</v>
      </c>
      <c r="H156" s="288"/>
      <c r="I156" s="283"/>
      <c r="J156" s="307"/>
      <c r="K156" s="307"/>
    </row>
    <row r="157" spans="1:11" ht="16.5" hidden="1" thickBot="1" x14ac:dyDescent="0.3">
      <c r="A157" s="131" t="s">
        <v>120</v>
      </c>
      <c r="B157" s="82"/>
      <c r="C157" s="57">
        <f>B$16</f>
        <v>0</v>
      </c>
      <c r="D157" s="99" t="s">
        <v>2</v>
      </c>
      <c r="E157" s="84" t="s">
        <v>29</v>
      </c>
      <c r="F157" s="60"/>
      <c r="G157" s="135">
        <f t="shared" si="4"/>
        <v>0</v>
      </c>
      <c r="H157" s="288"/>
      <c r="I157" s="283"/>
      <c r="J157" s="307"/>
      <c r="K157" s="307"/>
    </row>
    <row r="158" spans="1:11" ht="16.5" hidden="1" thickBot="1" x14ac:dyDescent="0.3">
      <c r="A158" s="136" t="s">
        <v>121</v>
      </c>
      <c r="B158" s="75"/>
      <c r="C158" s="137">
        <f>C157*0.04</f>
        <v>0</v>
      </c>
      <c r="D158" s="114" t="s">
        <v>85</v>
      </c>
      <c r="E158" s="78" t="s">
        <v>29</v>
      </c>
      <c r="F158" s="79"/>
      <c r="G158" s="138">
        <f t="shared" si="4"/>
        <v>0</v>
      </c>
      <c r="H158" s="291"/>
      <c r="I158" s="283"/>
      <c r="J158" s="307"/>
      <c r="K158" s="307"/>
    </row>
    <row r="159" spans="1:11" ht="16.5" hidden="1" thickBot="1" x14ac:dyDescent="0.3">
      <c r="A159" s="131" t="s">
        <v>122</v>
      </c>
      <c r="B159" s="82"/>
      <c r="C159" s="57">
        <f>B$16</f>
        <v>0</v>
      </c>
      <c r="D159" s="99" t="s">
        <v>2</v>
      </c>
      <c r="E159" s="84" t="s">
        <v>29</v>
      </c>
      <c r="F159" s="60"/>
      <c r="G159" s="135">
        <f t="shared" si="4"/>
        <v>0</v>
      </c>
      <c r="H159" s="288"/>
      <c r="I159" s="283"/>
      <c r="J159" s="307"/>
      <c r="K159" s="307"/>
    </row>
    <row r="160" spans="1:11" ht="32.25" hidden="1" thickBot="1" x14ac:dyDescent="0.3">
      <c r="A160" s="136" t="s">
        <v>123</v>
      </c>
      <c r="B160" s="75"/>
      <c r="C160" s="137">
        <f>C159*0.025</f>
        <v>0</v>
      </c>
      <c r="D160" s="114" t="s">
        <v>85</v>
      </c>
      <c r="E160" s="78" t="s">
        <v>29</v>
      </c>
      <c r="F160" s="79"/>
      <c r="G160" s="138">
        <f t="shared" si="4"/>
        <v>0</v>
      </c>
      <c r="H160" s="291"/>
      <c r="I160" s="283"/>
      <c r="J160" s="307"/>
      <c r="K160" s="307"/>
    </row>
    <row r="161" spans="1:11" ht="16.5" hidden="1" thickBot="1" x14ac:dyDescent="0.3">
      <c r="A161" s="49" t="s">
        <v>124</v>
      </c>
      <c r="B161" s="50"/>
      <c r="C161" s="51">
        <v>1</v>
      </c>
      <c r="D161" s="52"/>
      <c r="E161" s="53"/>
      <c r="F161" s="53"/>
      <c r="G161" s="54">
        <f>SUM(G162:G166)</f>
        <v>0</v>
      </c>
      <c r="H161" s="287"/>
      <c r="I161" s="305"/>
      <c r="J161" s="307"/>
      <c r="K161" s="307"/>
    </row>
    <row r="162" spans="1:11" ht="32.25" hidden="1" thickBot="1" x14ac:dyDescent="0.3">
      <c r="A162" s="131" t="s">
        <v>125</v>
      </c>
      <c r="B162" s="82"/>
      <c r="C162" s="57">
        <f>B$16*3</f>
        <v>0</v>
      </c>
      <c r="D162" s="99" t="s">
        <v>2</v>
      </c>
      <c r="E162" s="84" t="s">
        <v>29</v>
      </c>
      <c r="F162" s="60"/>
      <c r="G162" s="135">
        <f t="shared" si="4"/>
        <v>0</v>
      </c>
      <c r="H162" s="288"/>
      <c r="I162" s="283"/>
      <c r="J162" s="307"/>
      <c r="K162" s="307"/>
    </row>
    <row r="163" spans="1:11" ht="16.5" hidden="1" thickBot="1" x14ac:dyDescent="0.3">
      <c r="A163" s="131" t="s">
        <v>126</v>
      </c>
      <c r="B163" s="82"/>
      <c r="C163" s="57">
        <f>B$16</f>
        <v>0</v>
      </c>
      <c r="D163" s="99" t="s">
        <v>2</v>
      </c>
      <c r="E163" s="84" t="s">
        <v>29</v>
      </c>
      <c r="F163" s="60"/>
      <c r="G163" s="135">
        <f t="shared" si="4"/>
        <v>0</v>
      </c>
      <c r="H163" s="288"/>
      <c r="I163" s="283"/>
      <c r="J163" s="307"/>
      <c r="K163" s="307"/>
    </row>
    <row r="164" spans="1:11" ht="16.5" hidden="1" thickBot="1" x14ac:dyDescent="0.3">
      <c r="A164" s="136" t="s">
        <v>127</v>
      </c>
      <c r="B164" s="75"/>
      <c r="C164" s="137">
        <f>C163*0.0004</f>
        <v>0</v>
      </c>
      <c r="D164" s="114" t="s">
        <v>57</v>
      </c>
      <c r="E164" s="78" t="s">
        <v>29</v>
      </c>
      <c r="F164" s="79"/>
      <c r="G164" s="139">
        <f t="shared" si="4"/>
        <v>0</v>
      </c>
      <c r="H164" s="291"/>
      <c r="I164" s="283"/>
      <c r="J164" s="307"/>
      <c r="K164" s="307"/>
    </row>
    <row r="165" spans="1:11" ht="16.5" hidden="1" thickBot="1" x14ac:dyDescent="0.3">
      <c r="A165" s="131" t="s">
        <v>122</v>
      </c>
      <c r="B165" s="82"/>
      <c r="C165" s="57">
        <f>B$16</f>
        <v>0</v>
      </c>
      <c r="D165" s="99" t="s">
        <v>2</v>
      </c>
      <c r="E165" s="84" t="s">
        <v>29</v>
      </c>
      <c r="F165" s="60"/>
      <c r="G165" s="135">
        <f t="shared" si="4"/>
        <v>0</v>
      </c>
      <c r="H165" s="288"/>
      <c r="I165" s="283"/>
      <c r="J165" s="307"/>
      <c r="K165" s="307"/>
    </row>
    <row r="166" spans="1:11" ht="16.5" hidden="1" thickBot="1" x14ac:dyDescent="0.3">
      <c r="A166" s="136" t="s">
        <v>128</v>
      </c>
      <c r="B166" s="75"/>
      <c r="C166" s="137">
        <f>C165*0.04</f>
        <v>0</v>
      </c>
      <c r="D166" s="114" t="s">
        <v>85</v>
      </c>
      <c r="E166" s="78" t="s">
        <v>29</v>
      </c>
      <c r="F166" s="79"/>
      <c r="G166" s="138">
        <f t="shared" si="4"/>
        <v>0</v>
      </c>
      <c r="H166" s="291"/>
      <c r="I166" s="283"/>
      <c r="J166" s="307"/>
      <c r="K166" s="307"/>
    </row>
    <row r="167" spans="1:11" ht="16.5" hidden="1" thickBot="1" x14ac:dyDescent="0.3">
      <c r="A167" s="49" t="s">
        <v>129</v>
      </c>
      <c r="B167" s="50"/>
      <c r="C167" s="51">
        <v>1</v>
      </c>
      <c r="D167" s="52"/>
      <c r="E167" s="53"/>
      <c r="F167" s="53"/>
      <c r="G167" s="54">
        <f>SUM(G168:G178)</f>
        <v>0</v>
      </c>
      <c r="H167" s="287"/>
      <c r="I167" s="305"/>
      <c r="J167" s="307"/>
      <c r="K167" s="307"/>
    </row>
    <row r="168" spans="1:11" ht="32.25" hidden="1" thickBot="1" x14ac:dyDescent="0.3">
      <c r="A168" s="140" t="s">
        <v>130</v>
      </c>
      <c r="B168" s="141"/>
      <c r="C168" s="93">
        <f>B$17</f>
        <v>0</v>
      </c>
      <c r="D168" s="94" t="s">
        <v>2</v>
      </c>
      <c r="E168" s="95" t="s">
        <v>29</v>
      </c>
      <c r="F168" s="60"/>
      <c r="G168" s="142">
        <f t="shared" ref="G168:G201" si="5">C168*F168</f>
        <v>0</v>
      </c>
      <c r="H168" s="292"/>
      <c r="I168" s="310"/>
      <c r="J168" s="307"/>
      <c r="K168" s="307"/>
    </row>
    <row r="169" spans="1:11" ht="16.5" hidden="1" thickBot="1" x14ac:dyDescent="0.3">
      <c r="A169" s="140" t="s">
        <v>117</v>
      </c>
      <c r="B169" s="141"/>
      <c r="C169" s="93">
        <f>B$17*2</f>
        <v>0</v>
      </c>
      <c r="D169" s="143" t="s">
        <v>2</v>
      </c>
      <c r="E169" s="95" t="s">
        <v>29</v>
      </c>
      <c r="F169" s="60"/>
      <c r="G169" s="142">
        <f t="shared" si="5"/>
        <v>0</v>
      </c>
      <c r="H169" s="292"/>
      <c r="I169" s="283"/>
      <c r="J169" s="307"/>
      <c r="K169" s="307"/>
    </row>
    <row r="170" spans="1:11" ht="16.5" hidden="1" thickBot="1" x14ac:dyDescent="0.3">
      <c r="A170" s="140" t="s">
        <v>131</v>
      </c>
      <c r="B170" s="141"/>
      <c r="C170" s="93">
        <f>B$17*2</f>
        <v>0</v>
      </c>
      <c r="D170" s="143" t="s">
        <v>2</v>
      </c>
      <c r="E170" s="95" t="s">
        <v>29</v>
      </c>
      <c r="F170" s="60"/>
      <c r="G170" s="142">
        <f t="shared" si="5"/>
        <v>0</v>
      </c>
      <c r="H170" s="292"/>
      <c r="I170" s="283"/>
      <c r="J170" s="307"/>
      <c r="K170" s="307"/>
    </row>
    <row r="171" spans="1:11" ht="16.5" hidden="1" thickBot="1" x14ac:dyDescent="0.3">
      <c r="A171" s="140" t="s">
        <v>132</v>
      </c>
      <c r="B171" s="141"/>
      <c r="C171" s="93">
        <f>B$17</f>
        <v>0</v>
      </c>
      <c r="D171" s="94" t="s">
        <v>2</v>
      </c>
      <c r="E171" s="95" t="s">
        <v>29</v>
      </c>
      <c r="F171" s="60"/>
      <c r="G171" s="142">
        <f t="shared" si="5"/>
        <v>0</v>
      </c>
      <c r="H171" s="292"/>
      <c r="I171" s="283"/>
      <c r="J171" s="307"/>
      <c r="K171" s="307"/>
    </row>
    <row r="172" spans="1:11" ht="32.25" hidden="1" thickBot="1" x14ac:dyDescent="0.3">
      <c r="A172" s="144" t="s">
        <v>133</v>
      </c>
      <c r="B172" s="145"/>
      <c r="C172" s="146">
        <f>C171*1.1</f>
        <v>0</v>
      </c>
      <c r="D172" s="147" t="s">
        <v>2</v>
      </c>
      <c r="E172" s="148" t="s">
        <v>29</v>
      </c>
      <c r="F172" s="149"/>
      <c r="G172" s="150">
        <f t="shared" si="5"/>
        <v>0</v>
      </c>
      <c r="H172" s="295"/>
      <c r="I172" s="283"/>
      <c r="J172" s="307"/>
      <c r="K172" s="307"/>
    </row>
    <row r="173" spans="1:11" ht="32.25" hidden="1" thickBot="1" x14ac:dyDescent="0.3">
      <c r="A173" s="144" t="s">
        <v>134</v>
      </c>
      <c r="B173" s="145"/>
      <c r="C173" s="146">
        <f>C171*1.05</f>
        <v>0</v>
      </c>
      <c r="D173" s="147" t="s">
        <v>2</v>
      </c>
      <c r="E173" s="148" t="s">
        <v>29</v>
      </c>
      <c r="F173" s="149"/>
      <c r="G173" s="150">
        <f t="shared" si="5"/>
        <v>0</v>
      </c>
      <c r="H173" s="295"/>
      <c r="I173" s="283"/>
      <c r="J173" s="307"/>
      <c r="K173" s="307"/>
    </row>
    <row r="174" spans="1:11" ht="32.25" hidden="1" thickBot="1" x14ac:dyDescent="0.3">
      <c r="A174" s="151" t="s">
        <v>135</v>
      </c>
      <c r="B174" s="152"/>
      <c r="C174" s="153"/>
      <c r="D174" s="154" t="s">
        <v>34</v>
      </c>
      <c r="E174" s="155" t="s">
        <v>29</v>
      </c>
      <c r="F174" s="69"/>
      <c r="G174" s="156">
        <f t="shared" si="5"/>
        <v>0</v>
      </c>
      <c r="H174" s="296"/>
      <c r="I174" s="283"/>
      <c r="J174" s="307"/>
      <c r="K174" s="307"/>
    </row>
    <row r="175" spans="1:11" ht="16.5" hidden="1" thickBot="1" x14ac:dyDescent="0.3">
      <c r="A175" s="140" t="s">
        <v>136</v>
      </c>
      <c r="B175" s="141"/>
      <c r="C175" s="93">
        <f>B$17</f>
        <v>0</v>
      </c>
      <c r="D175" s="94" t="s">
        <v>2</v>
      </c>
      <c r="E175" s="95" t="s">
        <v>29</v>
      </c>
      <c r="F175" s="60"/>
      <c r="G175" s="142">
        <f t="shared" si="5"/>
        <v>0</v>
      </c>
      <c r="H175" s="292"/>
      <c r="I175" s="283"/>
      <c r="J175" s="307"/>
      <c r="K175" s="307"/>
    </row>
    <row r="176" spans="1:11" ht="16.5" hidden="1" thickBot="1" x14ac:dyDescent="0.3">
      <c r="A176" s="140" t="s">
        <v>137</v>
      </c>
      <c r="B176" s="141"/>
      <c r="C176" s="93">
        <f>B$17</f>
        <v>0</v>
      </c>
      <c r="D176" s="94" t="s">
        <v>2</v>
      </c>
      <c r="E176" s="95" t="s">
        <v>29</v>
      </c>
      <c r="F176" s="60"/>
      <c r="G176" s="142">
        <f t="shared" si="5"/>
        <v>0</v>
      </c>
      <c r="H176" s="292"/>
      <c r="I176" s="283"/>
      <c r="J176" s="307"/>
      <c r="K176" s="307"/>
    </row>
    <row r="177" spans="1:11" ht="16.5" hidden="1" thickBot="1" x14ac:dyDescent="0.3">
      <c r="A177" s="140" t="s">
        <v>138</v>
      </c>
      <c r="B177" s="141"/>
      <c r="C177" s="93">
        <f>B$17</f>
        <v>0</v>
      </c>
      <c r="D177" s="94" t="s">
        <v>2</v>
      </c>
      <c r="E177" s="95" t="s">
        <v>29</v>
      </c>
      <c r="F177" s="60"/>
      <c r="G177" s="142">
        <f t="shared" si="5"/>
        <v>0</v>
      </c>
      <c r="H177" s="292"/>
      <c r="I177" s="283"/>
      <c r="J177" s="307"/>
      <c r="K177" s="307"/>
    </row>
    <row r="178" spans="1:11" ht="16.5" hidden="1" thickBot="1" x14ac:dyDescent="0.3">
      <c r="A178" s="140" t="s">
        <v>139</v>
      </c>
      <c r="B178" s="141"/>
      <c r="C178" s="93">
        <f>B$17</f>
        <v>0</v>
      </c>
      <c r="D178" s="94" t="s">
        <v>2</v>
      </c>
      <c r="E178" s="95" t="s">
        <v>29</v>
      </c>
      <c r="F178" s="60"/>
      <c r="G178" s="142">
        <f t="shared" si="5"/>
        <v>0</v>
      </c>
      <c r="H178" s="292"/>
      <c r="I178" s="283"/>
      <c r="J178" s="307"/>
      <c r="K178" s="307"/>
    </row>
    <row r="179" spans="1:11" ht="16.5" hidden="1" thickBot="1" x14ac:dyDescent="0.3">
      <c r="A179" s="49" t="s">
        <v>140</v>
      </c>
      <c r="B179" s="50"/>
      <c r="C179" s="51">
        <v>1</v>
      </c>
      <c r="D179" s="52"/>
      <c r="E179" s="53"/>
      <c r="F179" s="53"/>
      <c r="G179" s="54">
        <f>SUM(G180:G181)</f>
        <v>0</v>
      </c>
      <c r="H179" s="287"/>
      <c r="I179" s="305"/>
      <c r="J179" s="307"/>
      <c r="K179" s="307"/>
    </row>
    <row r="180" spans="1:11" ht="32.25" hidden="1" thickBot="1" x14ac:dyDescent="0.3">
      <c r="A180" s="140" t="s">
        <v>141</v>
      </c>
      <c r="B180" s="141"/>
      <c r="C180" s="93"/>
      <c r="D180" s="94" t="s">
        <v>34</v>
      </c>
      <c r="E180" s="95" t="s">
        <v>29</v>
      </c>
      <c r="F180" s="60"/>
      <c r="G180" s="142">
        <f t="shared" si="5"/>
        <v>0</v>
      </c>
      <c r="H180" s="292"/>
      <c r="I180" s="283"/>
      <c r="J180" s="307"/>
      <c r="K180" s="307"/>
    </row>
    <row r="181" spans="1:11" ht="48" hidden="1" thickBot="1" x14ac:dyDescent="0.3">
      <c r="A181" s="140" t="s">
        <v>142</v>
      </c>
      <c r="B181" s="141"/>
      <c r="C181" s="93">
        <f>B$17</f>
        <v>0</v>
      </c>
      <c r="D181" s="94" t="s">
        <v>2</v>
      </c>
      <c r="E181" s="95" t="s">
        <v>29</v>
      </c>
      <c r="F181" s="60"/>
      <c r="G181" s="142">
        <f t="shared" si="5"/>
        <v>0</v>
      </c>
      <c r="H181" s="292"/>
      <c r="I181" s="283"/>
      <c r="J181" s="307"/>
      <c r="K181" s="307"/>
    </row>
    <row r="182" spans="1:11" ht="16.5" hidden="1" thickBot="1" x14ac:dyDescent="0.3">
      <c r="A182" s="49" t="s">
        <v>143</v>
      </c>
      <c r="B182" s="50"/>
      <c r="C182" s="51">
        <v>1</v>
      </c>
      <c r="D182" s="52"/>
      <c r="E182" s="53"/>
      <c r="F182" s="53"/>
      <c r="G182" s="54">
        <f>SUM(G183:G189)</f>
        <v>0</v>
      </c>
      <c r="H182" s="287"/>
      <c r="I182" s="305"/>
      <c r="J182" s="307"/>
      <c r="K182" s="307"/>
    </row>
    <row r="183" spans="1:11" ht="32.25" hidden="1" thickBot="1" x14ac:dyDescent="0.3">
      <c r="A183" s="140" t="s">
        <v>144</v>
      </c>
      <c r="B183" s="141"/>
      <c r="C183" s="93"/>
      <c r="D183" s="94" t="s">
        <v>2</v>
      </c>
      <c r="E183" s="95" t="s">
        <v>29</v>
      </c>
      <c r="F183" s="60"/>
      <c r="G183" s="142">
        <f t="shared" si="5"/>
        <v>0</v>
      </c>
      <c r="H183" s="292"/>
      <c r="I183" s="283"/>
      <c r="J183" s="307"/>
      <c r="K183" s="307"/>
    </row>
    <row r="184" spans="1:11" s="163" customFormat="1" ht="16.5" hidden="1" thickBot="1" x14ac:dyDescent="0.3">
      <c r="A184" s="157" t="s">
        <v>145</v>
      </c>
      <c r="B184" s="158" t="s">
        <v>146</v>
      </c>
      <c r="C184" s="159"/>
      <c r="D184" s="160" t="s">
        <v>147</v>
      </c>
      <c r="E184" s="161" t="s">
        <v>29</v>
      </c>
      <c r="F184" s="69"/>
      <c r="G184" s="162">
        <f t="shared" si="5"/>
        <v>0</v>
      </c>
      <c r="H184" s="297"/>
      <c r="I184" s="311"/>
      <c r="J184" s="307"/>
      <c r="K184" s="307"/>
    </row>
    <row r="185" spans="1:11" s="171" customFormat="1" ht="16.5" hidden="1" thickBot="1" x14ac:dyDescent="0.3">
      <c r="A185" s="164" t="s">
        <v>148</v>
      </c>
      <c r="B185" s="165" t="s">
        <v>149</v>
      </c>
      <c r="C185" s="166">
        <f>C183*0.2</f>
        <v>0</v>
      </c>
      <c r="D185" s="167" t="s">
        <v>41</v>
      </c>
      <c r="E185" s="168" t="s">
        <v>29</v>
      </c>
      <c r="F185" s="169"/>
      <c r="G185" s="170">
        <f t="shared" si="5"/>
        <v>0</v>
      </c>
      <c r="H185" s="298"/>
      <c r="I185" s="312"/>
      <c r="J185" s="307"/>
      <c r="K185" s="307"/>
    </row>
    <row r="186" spans="1:11" s="163" customFormat="1" ht="16.5" hidden="1" thickBot="1" x14ac:dyDescent="0.3">
      <c r="A186" s="157" t="s">
        <v>150</v>
      </c>
      <c r="B186" s="158"/>
      <c r="C186" s="159"/>
      <c r="D186" s="160" t="s">
        <v>34</v>
      </c>
      <c r="E186" s="161" t="s">
        <v>29</v>
      </c>
      <c r="F186" s="69"/>
      <c r="G186" s="162">
        <f t="shared" si="5"/>
        <v>0</v>
      </c>
      <c r="H186" s="297"/>
      <c r="I186" s="311"/>
      <c r="J186" s="307"/>
      <c r="K186" s="307"/>
    </row>
    <row r="187" spans="1:11" s="171" customFormat="1" ht="16.5" hidden="1" thickBot="1" x14ac:dyDescent="0.3">
      <c r="A187" s="164" t="s">
        <v>151</v>
      </c>
      <c r="B187" s="165" t="s">
        <v>152</v>
      </c>
      <c r="C187" s="166">
        <f>C183*0.08</f>
        <v>0</v>
      </c>
      <c r="D187" s="167" t="s">
        <v>41</v>
      </c>
      <c r="E187" s="168" t="s">
        <v>29</v>
      </c>
      <c r="F187" s="169"/>
      <c r="G187" s="170">
        <f t="shared" si="5"/>
        <v>0</v>
      </c>
      <c r="H187" s="298"/>
      <c r="I187" s="312"/>
      <c r="J187" s="307"/>
      <c r="K187" s="307"/>
    </row>
    <row r="188" spans="1:11" s="163" customFormat="1" ht="16.5" hidden="1" thickBot="1" x14ac:dyDescent="0.3">
      <c r="A188" s="157" t="s">
        <v>153</v>
      </c>
      <c r="B188" s="158"/>
      <c r="C188" s="159"/>
      <c r="D188" s="160" t="s">
        <v>34</v>
      </c>
      <c r="E188" s="161" t="s">
        <v>29</v>
      </c>
      <c r="F188" s="69"/>
      <c r="G188" s="162">
        <f t="shared" si="5"/>
        <v>0</v>
      </c>
      <c r="H188" s="297"/>
      <c r="I188" s="311"/>
      <c r="J188" s="307"/>
      <c r="K188" s="307"/>
    </row>
    <row r="189" spans="1:11" ht="32.25" hidden="1" thickBot="1" x14ac:dyDescent="0.3">
      <c r="A189" s="140" t="s">
        <v>154</v>
      </c>
      <c r="B189" s="141"/>
      <c r="C189" s="93">
        <f>C183</f>
        <v>0</v>
      </c>
      <c r="D189" s="94" t="s">
        <v>2</v>
      </c>
      <c r="E189" s="95" t="s">
        <v>29</v>
      </c>
      <c r="F189" s="60"/>
      <c r="G189" s="142">
        <f t="shared" si="5"/>
        <v>0</v>
      </c>
      <c r="H189" s="292"/>
      <c r="I189" s="283"/>
      <c r="J189" s="307"/>
      <c r="K189" s="307"/>
    </row>
    <row r="190" spans="1:11" ht="16.5" hidden="1" thickBot="1" x14ac:dyDescent="0.3">
      <c r="A190" s="49" t="s">
        <v>155</v>
      </c>
      <c r="B190" s="50"/>
      <c r="C190" s="51">
        <v>1</v>
      </c>
      <c r="D190" s="52"/>
      <c r="E190" s="53"/>
      <c r="F190" s="53"/>
      <c r="G190" s="54">
        <f>SUM(G191:G201)</f>
        <v>0</v>
      </c>
      <c r="H190" s="287"/>
      <c r="I190" s="305"/>
      <c r="J190" s="307"/>
      <c r="K190" s="307"/>
    </row>
    <row r="191" spans="1:11" ht="32.25" hidden="1" thickBot="1" x14ac:dyDescent="0.3">
      <c r="A191" s="140" t="s">
        <v>156</v>
      </c>
      <c r="B191" s="141" t="s">
        <v>157</v>
      </c>
      <c r="C191" s="93"/>
      <c r="D191" s="94" t="s">
        <v>4</v>
      </c>
      <c r="E191" s="95"/>
      <c r="F191" s="60"/>
      <c r="G191" s="142">
        <f t="shared" si="5"/>
        <v>0</v>
      </c>
      <c r="H191" s="292"/>
      <c r="I191" s="283"/>
      <c r="J191" s="307"/>
      <c r="K191" s="307"/>
    </row>
    <row r="192" spans="1:11" ht="16.5" hidden="1" thickBot="1" x14ac:dyDescent="0.3">
      <c r="A192" s="140" t="s">
        <v>158</v>
      </c>
      <c r="B192" s="141"/>
      <c r="C192" s="93"/>
      <c r="D192" s="94" t="s">
        <v>4</v>
      </c>
      <c r="E192" s="95"/>
      <c r="F192" s="60"/>
      <c r="G192" s="142">
        <f>C192*F192</f>
        <v>0</v>
      </c>
      <c r="H192" s="292"/>
      <c r="I192" s="283"/>
      <c r="J192" s="307"/>
      <c r="K192" s="307"/>
    </row>
    <row r="193" spans="1:11" ht="16.5" hidden="1" thickBot="1" x14ac:dyDescent="0.3">
      <c r="A193" s="140" t="s">
        <v>159</v>
      </c>
      <c r="B193" s="141"/>
      <c r="C193" s="93"/>
      <c r="D193" s="94" t="s">
        <v>41</v>
      </c>
      <c r="E193" s="95"/>
      <c r="F193" s="60"/>
      <c r="G193" s="142">
        <f t="shared" si="5"/>
        <v>0</v>
      </c>
      <c r="H193" s="292"/>
      <c r="I193" s="283"/>
      <c r="J193" s="307"/>
      <c r="K193" s="307"/>
    </row>
    <row r="194" spans="1:11" ht="16.5" hidden="1" thickBot="1" x14ac:dyDescent="0.3">
      <c r="A194" s="74" t="s">
        <v>160</v>
      </c>
      <c r="B194" s="75"/>
      <c r="C194" s="76"/>
      <c r="D194" s="77" t="s">
        <v>41</v>
      </c>
      <c r="E194" s="78" t="s">
        <v>29</v>
      </c>
      <c r="F194" s="79"/>
      <c r="G194" s="80">
        <f>C194*F194</f>
        <v>0</v>
      </c>
      <c r="H194" s="291"/>
      <c r="I194" s="283"/>
      <c r="J194" s="307"/>
      <c r="K194" s="307"/>
    </row>
    <row r="195" spans="1:11" ht="16.5" hidden="1" thickBot="1" x14ac:dyDescent="0.3">
      <c r="A195" s="86" t="s">
        <v>43</v>
      </c>
      <c r="B195" s="87"/>
      <c r="C195" s="88"/>
      <c r="D195" s="89" t="s">
        <v>41</v>
      </c>
      <c r="E195" s="90" t="s">
        <v>29</v>
      </c>
      <c r="F195" s="69"/>
      <c r="G195" s="70">
        <f>C195*F195</f>
        <v>0</v>
      </c>
      <c r="H195" s="289"/>
      <c r="I195" s="283"/>
      <c r="J195" s="307"/>
      <c r="K195" s="307"/>
    </row>
    <row r="196" spans="1:11" s="171" customFormat="1" ht="16.5" hidden="1" thickBot="1" x14ac:dyDescent="0.3">
      <c r="A196" s="164" t="s">
        <v>161</v>
      </c>
      <c r="B196" s="165" t="s">
        <v>162</v>
      </c>
      <c r="C196" s="166"/>
      <c r="D196" s="167" t="s">
        <v>41</v>
      </c>
      <c r="E196" s="168"/>
      <c r="F196" s="169"/>
      <c r="G196" s="170">
        <f t="shared" si="5"/>
        <v>0</v>
      </c>
      <c r="H196" s="298"/>
      <c r="I196" s="312"/>
      <c r="J196" s="307"/>
      <c r="K196" s="307"/>
    </row>
    <row r="197" spans="1:11" s="163" customFormat="1" ht="16.5" hidden="1" thickBot="1" x14ac:dyDescent="0.3">
      <c r="A197" s="157" t="s">
        <v>163</v>
      </c>
      <c r="B197" s="158"/>
      <c r="C197" s="159"/>
      <c r="D197" s="160" t="s">
        <v>34</v>
      </c>
      <c r="E197" s="161" t="s">
        <v>29</v>
      </c>
      <c r="F197" s="69"/>
      <c r="G197" s="162">
        <f>C197*F197</f>
        <v>0</v>
      </c>
      <c r="H197" s="297"/>
      <c r="I197" s="311"/>
      <c r="J197" s="307"/>
      <c r="K197" s="307"/>
    </row>
    <row r="198" spans="1:11" s="171" customFormat="1" ht="16.5" hidden="1" thickBot="1" x14ac:dyDescent="0.3">
      <c r="A198" s="164" t="s">
        <v>164</v>
      </c>
      <c r="B198" s="165"/>
      <c r="C198" s="166"/>
      <c r="D198" s="167" t="s">
        <v>34</v>
      </c>
      <c r="E198" s="168"/>
      <c r="F198" s="169"/>
      <c r="G198" s="170">
        <f t="shared" si="5"/>
        <v>0</v>
      </c>
      <c r="H198" s="298"/>
      <c r="I198" s="312"/>
      <c r="J198" s="307"/>
      <c r="K198" s="307"/>
    </row>
    <row r="199" spans="1:11" s="171" customFormat="1" ht="16.5" hidden="1" thickBot="1" x14ac:dyDescent="0.3">
      <c r="A199" s="164" t="s">
        <v>165</v>
      </c>
      <c r="B199" s="165" t="s">
        <v>108</v>
      </c>
      <c r="C199" s="166"/>
      <c r="D199" s="167" t="s">
        <v>2</v>
      </c>
      <c r="E199" s="168"/>
      <c r="F199" s="169"/>
      <c r="G199" s="170">
        <f t="shared" si="5"/>
        <v>0</v>
      </c>
      <c r="H199" s="298"/>
      <c r="I199" s="312"/>
      <c r="J199" s="307"/>
      <c r="K199" s="307"/>
    </row>
    <row r="200" spans="1:11" s="171" customFormat="1" ht="16.5" hidden="1" thickBot="1" x14ac:dyDescent="0.3">
      <c r="A200" s="164" t="s">
        <v>166</v>
      </c>
      <c r="B200" s="165" t="s">
        <v>167</v>
      </c>
      <c r="C200" s="166"/>
      <c r="D200" s="167" t="s">
        <v>4</v>
      </c>
      <c r="E200" s="168"/>
      <c r="F200" s="169"/>
      <c r="G200" s="170">
        <f t="shared" si="5"/>
        <v>0</v>
      </c>
      <c r="H200" s="298"/>
      <c r="I200" s="312"/>
      <c r="J200" s="307"/>
      <c r="K200" s="307"/>
    </row>
    <row r="201" spans="1:11" s="163" customFormat="1" ht="16.5" hidden="1" thickBot="1" x14ac:dyDescent="0.3">
      <c r="A201" s="157" t="s">
        <v>168</v>
      </c>
      <c r="B201" s="158"/>
      <c r="C201" s="159"/>
      <c r="D201" s="160" t="s">
        <v>34</v>
      </c>
      <c r="E201" s="161"/>
      <c r="F201" s="69"/>
      <c r="G201" s="162">
        <f t="shared" si="5"/>
        <v>0</v>
      </c>
      <c r="H201" s="297"/>
      <c r="I201" s="311"/>
      <c r="J201" s="307"/>
      <c r="K201" s="307"/>
    </row>
    <row r="202" spans="1:11" ht="16.5" thickBot="1" x14ac:dyDescent="0.3">
      <c r="A202" s="49" t="s">
        <v>169</v>
      </c>
      <c r="B202" s="50"/>
      <c r="C202" s="51">
        <v>1</v>
      </c>
      <c r="D202" s="52"/>
      <c r="E202" s="53"/>
      <c r="F202" s="53"/>
      <c r="G202" s="54">
        <f>SUM(G203:G217)</f>
        <v>0</v>
      </c>
      <c r="H202" s="287"/>
      <c r="I202" s="305"/>
      <c r="J202" s="307"/>
      <c r="K202" s="307"/>
    </row>
    <row r="203" spans="1:11" ht="15.75" x14ac:dyDescent="0.25">
      <c r="A203" s="74" t="s">
        <v>170</v>
      </c>
      <c r="B203" s="75"/>
      <c r="C203" s="76">
        <v>33</v>
      </c>
      <c r="D203" s="77" t="s">
        <v>89</v>
      </c>
      <c r="E203" s="78" t="s">
        <v>29</v>
      </c>
      <c r="F203" s="79"/>
      <c r="G203" s="80">
        <f t="shared" ref="G203:G214" si="6">C203*F203</f>
        <v>0</v>
      </c>
      <c r="H203" s="291"/>
      <c r="I203" s="283"/>
      <c r="J203" s="307"/>
      <c r="K203" s="307"/>
    </row>
    <row r="204" spans="1:11" ht="15.75" hidden="1" x14ac:dyDescent="0.25">
      <c r="A204" s="74" t="s">
        <v>171</v>
      </c>
      <c r="B204" s="75" t="s">
        <v>172</v>
      </c>
      <c r="C204" s="76"/>
      <c r="D204" s="77" t="s">
        <v>4</v>
      </c>
      <c r="E204" s="78" t="s">
        <v>29</v>
      </c>
      <c r="F204" s="79"/>
      <c r="G204" s="80">
        <f>C204*F204</f>
        <v>0</v>
      </c>
      <c r="H204" s="291"/>
      <c r="I204" s="283"/>
      <c r="J204" s="307"/>
      <c r="K204" s="307"/>
    </row>
    <row r="205" spans="1:11" ht="15.75" hidden="1" x14ac:dyDescent="0.25">
      <c r="A205" s="86" t="s">
        <v>173</v>
      </c>
      <c r="B205" s="87"/>
      <c r="C205" s="88"/>
      <c r="D205" s="89" t="s">
        <v>34</v>
      </c>
      <c r="E205" s="90" t="s">
        <v>29</v>
      </c>
      <c r="F205" s="69"/>
      <c r="G205" s="172">
        <f t="shared" si="6"/>
        <v>0</v>
      </c>
      <c r="H205" s="289"/>
      <c r="I205" s="283"/>
      <c r="J205" s="307"/>
      <c r="K205" s="307"/>
    </row>
    <row r="206" spans="1:11" ht="15.75" hidden="1" x14ac:dyDescent="0.25">
      <c r="A206" s="131" t="s">
        <v>174</v>
      </c>
      <c r="B206" s="173"/>
      <c r="C206" s="57"/>
      <c r="D206" s="133" t="s">
        <v>4</v>
      </c>
      <c r="E206" s="134" t="s">
        <v>29</v>
      </c>
      <c r="F206" s="60"/>
      <c r="G206" s="135">
        <f t="shared" si="6"/>
        <v>0</v>
      </c>
      <c r="H206" s="288"/>
      <c r="I206" s="283"/>
      <c r="J206" s="307"/>
      <c r="K206" s="307"/>
    </row>
    <row r="207" spans="1:11" ht="15.75" hidden="1" x14ac:dyDescent="0.25">
      <c r="A207" s="136" t="s">
        <v>175</v>
      </c>
      <c r="B207" s="174" t="s">
        <v>176</v>
      </c>
      <c r="C207" s="175"/>
      <c r="D207" s="176" t="s">
        <v>41</v>
      </c>
      <c r="E207" s="177" t="s">
        <v>29</v>
      </c>
      <c r="F207" s="178"/>
      <c r="G207" s="138">
        <f t="shared" si="6"/>
        <v>0</v>
      </c>
      <c r="H207" s="291"/>
      <c r="I207" s="283"/>
      <c r="J207" s="307"/>
      <c r="K207" s="307"/>
    </row>
    <row r="208" spans="1:11" ht="15.75" x14ac:dyDescent="0.25">
      <c r="A208" s="81" t="s">
        <v>177</v>
      </c>
      <c r="B208" s="82"/>
      <c r="C208" s="57">
        <v>33</v>
      </c>
      <c r="D208" s="83" t="s">
        <v>89</v>
      </c>
      <c r="E208" s="84" t="s">
        <v>29</v>
      </c>
      <c r="F208" s="60"/>
      <c r="G208" s="85">
        <f t="shared" si="6"/>
        <v>0</v>
      </c>
      <c r="H208" s="288"/>
      <c r="I208" s="283"/>
      <c r="J208" s="307"/>
      <c r="K208" s="307"/>
    </row>
    <row r="209" spans="1:11" ht="31.5" hidden="1" x14ac:dyDescent="0.25">
      <c r="A209" s="74" t="s">
        <v>178</v>
      </c>
      <c r="B209" s="75"/>
      <c r="C209" s="76"/>
      <c r="D209" s="77" t="s">
        <v>2</v>
      </c>
      <c r="E209" s="78" t="s">
        <v>29</v>
      </c>
      <c r="F209" s="79"/>
      <c r="G209" s="80">
        <f t="shared" si="6"/>
        <v>0</v>
      </c>
      <c r="H209" s="291"/>
      <c r="I209" s="283"/>
      <c r="J209" s="307"/>
      <c r="K209" s="307"/>
    </row>
    <row r="210" spans="1:11" ht="15.75" x14ac:dyDescent="0.25">
      <c r="A210" s="81" t="s">
        <v>179</v>
      </c>
      <c r="B210" s="82" t="s">
        <v>180</v>
      </c>
      <c r="C210" s="57">
        <v>0.3</v>
      </c>
      <c r="D210" s="83" t="s">
        <v>41</v>
      </c>
      <c r="E210" s="84" t="s">
        <v>29</v>
      </c>
      <c r="F210" s="60"/>
      <c r="G210" s="85">
        <f>C210*F210</f>
        <v>0</v>
      </c>
      <c r="H210" s="288"/>
      <c r="I210" s="283"/>
      <c r="J210" s="307"/>
      <c r="K210" s="307"/>
    </row>
    <row r="211" spans="1:11" ht="15.75" x14ac:dyDescent="0.25">
      <c r="A211" s="81" t="s">
        <v>181</v>
      </c>
      <c r="B211" s="82" t="s">
        <v>182</v>
      </c>
      <c r="C211" s="57">
        <v>1.1100000000000001</v>
      </c>
      <c r="D211" s="83" t="s">
        <v>41</v>
      </c>
      <c r="E211" s="84" t="s">
        <v>29</v>
      </c>
      <c r="F211" s="60"/>
      <c r="G211" s="85">
        <f t="shared" si="6"/>
        <v>0</v>
      </c>
      <c r="H211" s="288"/>
      <c r="I211" s="283"/>
      <c r="J211" s="307"/>
      <c r="K211" s="307"/>
    </row>
    <row r="212" spans="1:11" s="163" customFormat="1" ht="15.75" x14ac:dyDescent="0.25">
      <c r="A212" s="86" t="s">
        <v>183</v>
      </c>
      <c r="B212" s="87"/>
      <c r="C212" s="66">
        <f>C210+C211</f>
        <v>1.4100000000000001</v>
      </c>
      <c r="D212" s="89" t="s">
        <v>41</v>
      </c>
      <c r="E212" s="90" t="s">
        <v>29</v>
      </c>
      <c r="F212" s="284"/>
      <c r="G212" s="172">
        <f t="shared" si="6"/>
        <v>0</v>
      </c>
      <c r="H212" s="289"/>
      <c r="I212" s="311"/>
      <c r="J212" s="307"/>
      <c r="K212" s="307"/>
    </row>
    <row r="213" spans="1:11" ht="15.75" hidden="1" x14ac:dyDescent="0.25">
      <c r="A213" s="74" t="s">
        <v>184</v>
      </c>
      <c r="B213" s="75"/>
      <c r="C213" s="76"/>
      <c r="D213" s="77" t="s">
        <v>4</v>
      </c>
      <c r="E213" s="78" t="s">
        <v>29</v>
      </c>
      <c r="F213" s="79"/>
      <c r="G213" s="80">
        <f t="shared" si="6"/>
        <v>0</v>
      </c>
      <c r="H213" s="291"/>
      <c r="I213" s="283"/>
      <c r="J213" s="307"/>
      <c r="K213" s="307"/>
    </row>
    <row r="214" spans="1:11" ht="15.75" hidden="1" x14ac:dyDescent="0.25">
      <c r="A214" s="179" t="s">
        <v>185</v>
      </c>
      <c r="B214" s="180"/>
      <c r="C214" s="57"/>
      <c r="D214" s="181" t="s">
        <v>2</v>
      </c>
      <c r="E214" s="182" t="s">
        <v>29</v>
      </c>
      <c r="F214" s="60"/>
      <c r="G214" s="85">
        <f t="shared" si="6"/>
        <v>0</v>
      </c>
      <c r="H214" s="288"/>
      <c r="I214" s="283"/>
      <c r="J214" s="307"/>
      <c r="K214" s="307"/>
    </row>
    <row r="215" spans="1:11" ht="15.75" x14ac:dyDescent="0.25">
      <c r="A215" s="183" t="s">
        <v>186</v>
      </c>
      <c r="B215" s="180"/>
      <c r="C215" s="57">
        <v>1</v>
      </c>
      <c r="D215" s="184" t="s">
        <v>187</v>
      </c>
      <c r="E215" s="182" t="s">
        <v>29</v>
      </c>
      <c r="F215" s="60"/>
      <c r="G215" s="85"/>
      <c r="H215" s="288"/>
      <c r="I215" s="283"/>
      <c r="J215" s="307"/>
      <c r="K215" s="307"/>
    </row>
    <row r="216" spans="1:11" ht="15.75" x14ac:dyDescent="0.25">
      <c r="A216" s="131" t="s">
        <v>188</v>
      </c>
      <c r="B216" s="173"/>
      <c r="C216" s="57">
        <v>1</v>
      </c>
      <c r="D216" s="133" t="s">
        <v>189</v>
      </c>
      <c r="E216" s="134" t="s">
        <v>29</v>
      </c>
      <c r="F216" s="60"/>
      <c r="G216" s="135"/>
      <c r="H216" s="288"/>
      <c r="I216" s="283"/>
      <c r="J216" s="307"/>
      <c r="K216" s="307"/>
    </row>
    <row r="217" spans="1:11" ht="16.5" thickBot="1" x14ac:dyDescent="0.3">
      <c r="A217" s="185" t="s">
        <v>190</v>
      </c>
      <c r="B217" s="186"/>
      <c r="C217" s="187">
        <v>1</v>
      </c>
      <c r="D217" s="188" t="s">
        <v>189</v>
      </c>
      <c r="E217" s="189" t="s">
        <v>29</v>
      </c>
      <c r="F217" s="190"/>
      <c r="G217" s="191"/>
      <c r="H217" s="299"/>
      <c r="I217" s="283"/>
      <c r="J217" s="307"/>
      <c r="K217" s="307"/>
    </row>
    <row r="218" spans="1:11" ht="15.75" x14ac:dyDescent="0.25">
      <c r="B218" s="192"/>
      <c r="C218" s="193"/>
      <c r="D218" s="194"/>
      <c r="I218" s="283"/>
      <c r="J218" s="283"/>
      <c r="K218" s="283"/>
    </row>
    <row r="219" spans="1:11" ht="20.25" x14ac:dyDescent="0.3">
      <c r="A219" s="195" t="s">
        <v>191</v>
      </c>
      <c r="B219" s="196"/>
      <c r="C219" s="197"/>
      <c r="D219" s="198"/>
      <c r="E219" s="199"/>
      <c r="F219" s="200"/>
      <c r="G219" s="201">
        <f>G202+G167+G149+G39+G30+G22+G179+G161</f>
        <v>0</v>
      </c>
      <c r="H219" s="201"/>
      <c r="I219" s="313"/>
      <c r="J219" s="283"/>
      <c r="K219" s="283"/>
    </row>
    <row r="220" spans="1:11" ht="20.25" x14ac:dyDescent="0.3">
      <c r="A220" s="202"/>
      <c r="B220" s="203"/>
      <c r="C220" s="204"/>
      <c r="D220" s="205"/>
      <c r="E220" s="206"/>
      <c r="F220" s="207"/>
      <c r="I220" s="310"/>
      <c r="J220" s="283"/>
      <c r="K220" s="283"/>
    </row>
    <row r="221" spans="1:11" ht="20.25" x14ac:dyDescent="0.3">
      <c r="A221" s="208"/>
      <c r="B221" s="209" t="s">
        <v>192</v>
      </c>
      <c r="C221" s="210"/>
      <c r="D221" s="210"/>
      <c r="E221" s="211"/>
      <c r="F221" s="212"/>
      <c r="I221" s="283"/>
      <c r="J221" s="283"/>
      <c r="K221" s="283"/>
    </row>
    <row r="222" spans="1:11" ht="15.75" x14ac:dyDescent="0.25">
      <c r="A222" s="213" t="s">
        <v>193</v>
      </c>
      <c r="B222" s="214"/>
      <c r="C222" s="215"/>
      <c r="D222" s="216"/>
      <c r="E222" s="217"/>
      <c r="F222" s="218"/>
      <c r="G222" s="217">
        <f>G219-(G223+G224+G225)</f>
        <v>0</v>
      </c>
      <c r="H222" s="219"/>
      <c r="I222" s="283"/>
      <c r="J222" s="283"/>
      <c r="K222" s="283"/>
    </row>
    <row r="223" spans="1:11" ht="15.75" x14ac:dyDescent="0.25">
      <c r="A223" s="220" t="s">
        <v>194</v>
      </c>
      <c r="B223" s="221"/>
      <c r="C223" s="222"/>
      <c r="D223" s="223"/>
      <c r="E223" s="224"/>
      <c r="F223" s="225"/>
      <c r="G223" s="224">
        <f>G207+G203+G173+G172+G166+G164+G160+G158+G152+G148+G147+G143+G144+G139+G132+G130+G128+G127+G123+G122+G209+G121+G120+G118+G117+G116+G115+G114+G112+G111+G47+G31+G213+G204+G200+G199+G198+G196+G187+G185+G137+G135+G194</f>
        <v>0</v>
      </c>
      <c r="H223" s="226"/>
      <c r="I223" s="283"/>
      <c r="J223" s="283"/>
      <c r="K223" s="283"/>
    </row>
    <row r="224" spans="1:11" ht="15.75" x14ac:dyDescent="0.25">
      <c r="A224" s="227" t="s">
        <v>195</v>
      </c>
      <c r="B224" s="228"/>
      <c r="C224" s="229"/>
      <c r="D224" s="230"/>
      <c r="E224" s="231"/>
      <c r="F224" s="232"/>
      <c r="G224" s="231">
        <f>SUM(G59:G90)</f>
        <v>0</v>
      </c>
      <c r="H224" s="233"/>
      <c r="I224" s="283"/>
      <c r="J224" s="283"/>
      <c r="K224" s="283"/>
    </row>
    <row r="225" spans="1:11" ht="15.75" x14ac:dyDescent="0.25">
      <c r="A225" s="234" t="s">
        <v>196</v>
      </c>
      <c r="B225" s="235"/>
      <c r="C225" s="236"/>
      <c r="D225" s="237"/>
      <c r="E225" s="238"/>
      <c r="F225" s="239"/>
      <c r="G225" s="238">
        <f>G205+G174+G145+G141+G133+G125+G107+G33+G29+G28+G212+G201+G188+G186+G184+G138+G136</f>
        <v>0</v>
      </c>
      <c r="H225" s="240"/>
      <c r="I225" s="283"/>
      <c r="J225" s="283"/>
      <c r="K225" s="283"/>
    </row>
    <row r="226" spans="1:11" ht="15.75" x14ac:dyDescent="0.25">
      <c r="A226" s="241" t="s">
        <v>191</v>
      </c>
      <c r="B226" s="242"/>
      <c r="C226" s="243"/>
      <c r="D226" s="244"/>
      <c r="E226" s="245"/>
      <c r="F226" s="244"/>
      <c r="G226" s="246">
        <f>SUM(G222:G225)</f>
        <v>0</v>
      </c>
      <c r="H226" s="244"/>
      <c r="I226" s="283"/>
      <c r="J226" s="283"/>
      <c r="K226" s="283"/>
    </row>
    <row r="227" spans="1:11" ht="15.75" x14ac:dyDescent="0.25">
      <c r="A227" s="247" t="s">
        <v>197</v>
      </c>
      <c r="B227" s="248"/>
      <c r="C227" s="249"/>
      <c r="D227" s="250"/>
      <c r="E227" s="251"/>
      <c r="F227" s="250"/>
      <c r="G227" s="252">
        <f>(G224+G223)*0.2</f>
        <v>0</v>
      </c>
      <c r="H227" s="250"/>
      <c r="I227" s="283"/>
      <c r="J227" s="283"/>
      <c r="K227" s="283"/>
    </row>
    <row r="228" spans="1:11" ht="15.75" x14ac:dyDescent="0.25">
      <c r="A228" s="247" t="s">
        <v>198</v>
      </c>
      <c r="B228" s="248"/>
      <c r="C228" s="249"/>
      <c r="D228" s="250"/>
      <c r="E228" s="251"/>
      <c r="F228" s="250"/>
      <c r="G228" s="252">
        <f>(G225+G222)*0.2</f>
        <v>0</v>
      </c>
      <c r="H228" s="250"/>
      <c r="I228" s="283"/>
      <c r="J228" s="283"/>
      <c r="K228" s="283"/>
    </row>
    <row r="229" spans="1:11" ht="15.75" x14ac:dyDescent="0.25">
      <c r="A229" s="253" t="s">
        <v>199</v>
      </c>
      <c r="B229" s="248"/>
      <c r="C229" s="249"/>
      <c r="D229" s="250"/>
      <c r="E229" s="251"/>
      <c r="F229" s="250"/>
      <c r="G229" s="254">
        <f>G228+G226+G227</f>
        <v>0</v>
      </c>
      <c r="H229" s="250"/>
      <c r="I229" s="283"/>
      <c r="J229" s="283"/>
      <c r="K229" s="283"/>
    </row>
    <row r="230" spans="1:11" ht="21.75" customHeight="1" x14ac:dyDescent="0.25">
      <c r="A230" s="347"/>
      <c r="B230" s="347"/>
      <c r="C230" s="347"/>
      <c r="D230" s="347"/>
      <c r="E230" s="347"/>
      <c r="F230" s="347"/>
      <c r="G230" s="347"/>
      <c r="H230" s="347"/>
      <c r="I230" s="283"/>
      <c r="J230" s="283"/>
      <c r="K230" s="283"/>
    </row>
    <row r="231" spans="1:11" ht="22.5" customHeight="1" x14ac:dyDescent="0.25">
      <c r="A231" s="347"/>
      <c r="B231" s="347"/>
      <c r="C231" s="347"/>
      <c r="D231" s="347"/>
      <c r="E231" s="347"/>
      <c r="F231" s="347"/>
      <c r="G231" s="347"/>
      <c r="H231" s="347"/>
      <c r="I231" s="283"/>
      <c r="J231" s="283"/>
      <c r="K231" s="283"/>
    </row>
    <row r="232" spans="1:11" ht="19.5" customHeight="1" x14ac:dyDescent="0.25">
      <c r="A232" s="329"/>
      <c r="B232" s="329"/>
      <c r="C232" s="255"/>
      <c r="D232" s="256"/>
      <c r="E232" s="256"/>
      <c r="F232" s="256"/>
      <c r="G232" s="256"/>
      <c r="H232" s="256"/>
      <c r="I232" s="283"/>
      <c r="J232" s="283"/>
      <c r="K232" s="283"/>
    </row>
    <row r="233" spans="1:11" ht="39.75" customHeight="1" x14ac:dyDescent="0.25">
      <c r="A233" s="329"/>
      <c r="B233" s="329"/>
      <c r="C233" s="329"/>
      <c r="D233" s="329"/>
      <c r="E233" s="329"/>
      <c r="F233" s="329"/>
      <c r="G233" s="329"/>
      <c r="H233" s="329"/>
      <c r="I233" s="283"/>
      <c r="J233" s="283"/>
      <c r="K233" s="283"/>
    </row>
    <row r="234" spans="1:11" ht="39.75" customHeight="1" x14ac:dyDescent="0.25">
      <c r="A234" s="329"/>
      <c r="B234" s="329"/>
      <c r="C234" s="329"/>
      <c r="D234" s="329"/>
      <c r="E234" s="329"/>
      <c r="F234" s="329"/>
      <c r="G234" s="329"/>
      <c r="H234" s="329"/>
      <c r="I234" s="283"/>
      <c r="J234" s="283"/>
      <c r="K234" s="283"/>
    </row>
    <row r="235" spans="1:11" ht="26.25" customHeight="1" x14ac:dyDescent="0.25">
      <c r="A235" s="348"/>
      <c r="B235" s="348"/>
      <c r="C235" s="348"/>
      <c r="D235" s="348"/>
      <c r="E235" s="348"/>
      <c r="F235" s="348"/>
      <c r="G235" s="348"/>
      <c r="H235" s="348"/>
      <c r="I235" s="283"/>
      <c r="J235" s="283"/>
      <c r="K235" s="283"/>
    </row>
    <row r="236" spans="1:11" ht="26.25" hidden="1" customHeight="1" x14ac:dyDescent="0.25">
      <c r="A236" s="329"/>
      <c r="B236" s="329"/>
      <c r="C236" s="329"/>
      <c r="D236" s="329"/>
      <c r="E236" s="329"/>
      <c r="F236" s="329"/>
      <c r="G236" s="329"/>
      <c r="H236" s="329"/>
      <c r="I236" s="283"/>
      <c r="J236" s="283"/>
      <c r="K236" s="283"/>
    </row>
    <row r="237" spans="1:11" ht="32.25" customHeight="1" x14ac:dyDescent="0.25">
      <c r="A237" s="329"/>
      <c r="B237" s="329"/>
      <c r="C237" s="329"/>
      <c r="D237" s="329"/>
      <c r="E237" s="329"/>
      <c r="F237" s="329"/>
      <c r="G237" s="329"/>
      <c r="H237" s="329"/>
      <c r="I237" s="283"/>
      <c r="J237" s="283"/>
      <c r="K237" s="283"/>
    </row>
    <row r="238" spans="1:11" ht="24.75" customHeight="1" thickBot="1" x14ac:dyDescent="0.25">
      <c r="A238" s="343"/>
      <c r="B238" s="343"/>
      <c r="C238" s="343"/>
      <c r="D238" s="343"/>
      <c r="E238" s="343"/>
      <c r="F238" s="343"/>
      <c r="G238" s="343"/>
      <c r="H238" s="343"/>
      <c r="I238" s="283"/>
      <c r="J238" s="283"/>
      <c r="K238" s="283"/>
    </row>
    <row r="239" spans="1:11" ht="15.75" customHeight="1" x14ac:dyDescent="0.2">
      <c r="A239" s="330"/>
      <c r="B239" s="332"/>
      <c r="C239" s="334"/>
      <c r="D239" s="335"/>
      <c r="E239" s="336"/>
      <c r="F239" s="337"/>
      <c r="G239" s="338"/>
      <c r="H239" s="338"/>
      <c r="I239" s="283"/>
      <c r="J239" s="283"/>
      <c r="K239" s="283"/>
    </row>
    <row r="240" spans="1:11" ht="15.75" customHeight="1" thickBot="1" x14ac:dyDescent="0.25">
      <c r="A240" s="331"/>
      <c r="B240" s="333"/>
      <c r="C240" s="257"/>
      <c r="D240" s="339"/>
      <c r="E240" s="340"/>
      <c r="F240" s="341"/>
      <c r="G240" s="342"/>
      <c r="H240" s="300"/>
      <c r="I240" s="283"/>
      <c r="J240" s="283"/>
      <c r="K240" s="283"/>
    </row>
    <row r="241" spans="1:11" ht="36.75" customHeight="1" x14ac:dyDescent="0.25">
      <c r="A241" s="258"/>
      <c r="B241" s="259"/>
      <c r="C241" s="260"/>
      <c r="D241" s="315"/>
      <c r="E241" s="316"/>
      <c r="F241" s="317"/>
      <c r="G241" s="318"/>
      <c r="H241" s="301"/>
      <c r="I241" s="283"/>
      <c r="J241" s="283"/>
      <c r="K241" s="283"/>
    </row>
    <row r="242" spans="1:11" ht="59.25" customHeight="1" x14ac:dyDescent="0.25">
      <c r="A242" s="261"/>
      <c r="B242" s="262"/>
      <c r="C242" s="263"/>
      <c r="D242" s="319"/>
      <c r="E242" s="320"/>
      <c r="F242" s="321"/>
      <c r="G242" s="322"/>
      <c r="H242" s="302"/>
      <c r="I242" s="283"/>
      <c r="J242" s="283"/>
      <c r="K242" s="283"/>
    </row>
    <row r="243" spans="1:11" ht="21.75" customHeight="1" x14ac:dyDescent="0.25">
      <c r="A243" s="261"/>
      <c r="B243" s="262"/>
      <c r="C243" s="263"/>
      <c r="D243" s="319"/>
      <c r="E243" s="320"/>
      <c r="F243" s="323"/>
      <c r="G243" s="324"/>
      <c r="H243" s="302"/>
      <c r="I243" s="283"/>
      <c r="J243" s="283"/>
      <c r="K243" s="283"/>
    </row>
    <row r="244" spans="1:11" ht="59.25" customHeight="1" x14ac:dyDescent="0.25">
      <c r="A244" s="261"/>
      <c r="B244" s="262"/>
      <c r="C244" s="263"/>
      <c r="D244" s="319"/>
      <c r="E244" s="320"/>
      <c r="F244" s="321"/>
      <c r="G244" s="322"/>
      <c r="H244" s="302"/>
      <c r="I244" s="283"/>
      <c r="J244" s="283"/>
      <c r="K244" s="283"/>
    </row>
    <row r="245" spans="1:11" ht="56.25" customHeight="1" thickBot="1" x14ac:dyDescent="0.3">
      <c r="A245" s="264"/>
      <c r="B245" s="265"/>
      <c r="C245" s="266"/>
      <c r="D245" s="325"/>
      <c r="E245" s="326"/>
      <c r="F245" s="327"/>
      <c r="G245" s="328"/>
      <c r="H245" s="303"/>
      <c r="I245" s="283"/>
      <c r="J245" s="283"/>
      <c r="K245" s="283"/>
    </row>
    <row r="246" spans="1:11" ht="39.75" customHeight="1" x14ac:dyDescent="0.25">
      <c r="A246" s="329"/>
      <c r="B246" s="329"/>
      <c r="C246" s="329"/>
      <c r="D246" s="329"/>
      <c r="E246" s="329"/>
      <c r="F246" s="329"/>
      <c r="G246" s="329"/>
      <c r="H246" s="329"/>
    </row>
    <row r="247" spans="1:11" x14ac:dyDescent="0.2">
      <c r="A247" s="267"/>
      <c r="E247" s="268"/>
      <c r="F247" s="269"/>
      <c r="G247" s="208"/>
    </row>
    <row r="248" spans="1:11" x14ac:dyDescent="0.2">
      <c r="A248" s="267"/>
      <c r="E248" s="268"/>
      <c r="F248" s="270"/>
      <c r="G248" s="208"/>
    </row>
    <row r="249" spans="1:11" x14ac:dyDescent="0.2">
      <c r="A249" s="269"/>
      <c r="E249" s="268"/>
      <c r="F249" s="271"/>
      <c r="G249" s="267"/>
    </row>
    <row r="250" spans="1:11" ht="15.75" x14ac:dyDescent="0.25">
      <c r="A250" s="272"/>
      <c r="E250" s="273"/>
      <c r="F250" s="314"/>
      <c r="G250" s="314"/>
      <c r="I250" s="274"/>
    </row>
    <row r="251" spans="1:11" ht="15.75" x14ac:dyDescent="0.25">
      <c r="A251" s="275"/>
    </row>
    <row r="252" spans="1:11" ht="15.75" x14ac:dyDescent="0.25">
      <c r="A252" s="32"/>
    </row>
    <row r="253" spans="1:11" ht="15.75" x14ac:dyDescent="0.25">
      <c r="A253" s="276"/>
    </row>
    <row r="254" spans="1:11" ht="15.75" x14ac:dyDescent="0.25">
      <c r="A254" s="32"/>
    </row>
    <row r="255" spans="1:11" ht="15.75" x14ac:dyDescent="0.25">
      <c r="A255" s="32"/>
    </row>
    <row r="256" spans="1:11" ht="15.75" x14ac:dyDescent="0.25">
      <c r="A256" s="277"/>
    </row>
    <row r="257" spans="1:1" ht="15.75" x14ac:dyDescent="0.25">
      <c r="A257" s="277"/>
    </row>
    <row r="258" spans="1:1" ht="15.75" x14ac:dyDescent="0.25">
      <c r="A258" s="278"/>
    </row>
    <row r="259" spans="1:1" x14ac:dyDescent="0.2">
      <c r="A259" s="279"/>
    </row>
    <row r="260" spans="1:1" x14ac:dyDescent="0.2">
      <c r="A260" s="280"/>
    </row>
    <row r="261" spans="1:1" x14ac:dyDescent="0.2">
      <c r="A261" s="280"/>
    </row>
    <row r="262" spans="1:1" x14ac:dyDescent="0.2">
      <c r="A262" s="280"/>
    </row>
    <row r="263" spans="1:1" x14ac:dyDescent="0.2">
      <c r="A263" s="280"/>
    </row>
    <row r="264" spans="1:1" x14ac:dyDescent="0.2">
      <c r="A264" s="267"/>
    </row>
    <row r="265" spans="1:1" x14ac:dyDescent="0.2">
      <c r="A265" s="281"/>
    </row>
    <row r="266" spans="1:1" x14ac:dyDescent="0.2">
      <c r="A266" s="267"/>
    </row>
    <row r="267" spans="1:1" x14ac:dyDescent="0.2">
      <c r="A267" s="282"/>
    </row>
    <row r="268" spans="1:1" x14ac:dyDescent="0.2">
      <c r="A268" s="267"/>
    </row>
    <row r="269" spans="1:1" x14ac:dyDescent="0.2">
      <c r="A269" s="267"/>
    </row>
    <row r="270" spans="1:1" x14ac:dyDescent="0.2">
      <c r="A270" s="283"/>
    </row>
    <row r="271" spans="1:1" x14ac:dyDescent="0.2">
      <c r="A271" s="283"/>
    </row>
    <row r="272" spans="1:1" x14ac:dyDescent="0.2">
      <c r="A272" s="283"/>
    </row>
  </sheetData>
  <autoFilter ref="A21:L217"/>
  <mergeCells count="30">
    <mergeCell ref="A238:H238"/>
    <mergeCell ref="B1:C1"/>
    <mergeCell ref="G1:H1"/>
    <mergeCell ref="E10:F10"/>
    <mergeCell ref="A230:H230"/>
    <mergeCell ref="A231:H231"/>
    <mergeCell ref="A232:B232"/>
    <mergeCell ref="A233:H233"/>
    <mergeCell ref="A234:H234"/>
    <mergeCell ref="A235:H235"/>
    <mergeCell ref="A236:H236"/>
    <mergeCell ref="A237:H237"/>
    <mergeCell ref="A239:A240"/>
    <mergeCell ref="B239:B240"/>
    <mergeCell ref="C239:E239"/>
    <mergeCell ref="F239:H239"/>
    <mergeCell ref="D240:E240"/>
    <mergeCell ref="F240:G240"/>
    <mergeCell ref="F250:G250"/>
    <mergeCell ref="D241:E241"/>
    <mergeCell ref="F241:G241"/>
    <mergeCell ref="D242:E242"/>
    <mergeCell ref="F242:G242"/>
    <mergeCell ref="D243:E243"/>
    <mergeCell ref="F243:G243"/>
    <mergeCell ref="D244:E244"/>
    <mergeCell ref="F244:G244"/>
    <mergeCell ref="D245:E245"/>
    <mergeCell ref="F245:G245"/>
    <mergeCell ref="A246:H246"/>
  </mergeCells>
  <conditionalFormatting sqref="F209 K139:K191 K193 K196 K198:K203 K211:K217 K205:K209">
    <cfRule type="cellIs" dxfId="123" priority="122" stopIfTrue="1" operator="equal">
      <formula>$K$22</formula>
    </cfRule>
    <cfRule type="cellIs" dxfId="122" priority="123" stopIfTrue="1" operator="equal">
      <formula>$J$22</formula>
    </cfRule>
    <cfRule type="cellIs" dxfId="121" priority="124" stopIfTrue="1" operator="equal">
      <formula>#REF!</formula>
    </cfRule>
  </conditionalFormatting>
  <conditionalFormatting sqref="F31">
    <cfRule type="cellIs" dxfId="120" priority="119" stopIfTrue="1" operator="equal">
      <formula>$K$22</formula>
    </cfRule>
    <cfRule type="cellIs" dxfId="119" priority="120" stopIfTrue="1" operator="equal">
      <formula>$J$22</formula>
    </cfRule>
    <cfRule type="cellIs" dxfId="118" priority="121" stopIfTrue="1" operator="equal">
      <formula>#REF!</formula>
    </cfRule>
  </conditionalFormatting>
  <conditionalFormatting sqref="J23 J139:J191 J193 J196 J198:J203 J211:J217 J205:J209">
    <cfRule type="cellIs" dxfId="117" priority="117" stopIfTrue="1" operator="equal">
      <formula>$J$22</formula>
    </cfRule>
    <cfRule type="cellIs" dxfId="116" priority="118" stopIfTrue="1" operator="equal">
      <formula>#REF!</formula>
    </cfRule>
  </conditionalFormatting>
  <conditionalFormatting sqref="K23">
    <cfRule type="cellIs" dxfId="115" priority="114" stopIfTrue="1" operator="equal">
      <formula>$K$22</formula>
    </cfRule>
    <cfRule type="cellIs" dxfId="114" priority="115" stopIfTrue="1" operator="equal">
      <formula>$J$22</formula>
    </cfRule>
    <cfRule type="cellIs" dxfId="113" priority="116" stopIfTrue="1" operator="equal">
      <formula>#REF!</formula>
    </cfRule>
  </conditionalFormatting>
  <conditionalFormatting sqref="F47">
    <cfRule type="cellIs" dxfId="112" priority="111" stopIfTrue="1" operator="equal">
      <formula>$K$22</formula>
    </cfRule>
    <cfRule type="cellIs" dxfId="111" priority="112" stopIfTrue="1" operator="equal">
      <formula>$J$22</formula>
    </cfRule>
    <cfRule type="cellIs" dxfId="110" priority="113" stopIfTrue="1" operator="equal">
      <formula>#REF!</formula>
    </cfRule>
  </conditionalFormatting>
  <conditionalFormatting sqref="I219">
    <cfRule type="cellIs" dxfId="109" priority="109" stopIfTrue="1" operator="equal">
      <formula>$G$219</formula>
    </cfRule>
    <cfRule type="cellIs" dxfId="108" priority="110" stopIfTrue="1" operator="equal">
      <formula>$G$219</formula>
    </cfRule>
  </conditionalFormatting>
  <conditionalFormatting sqref="F213">
    <cfRule type="cellIs" dxfId="107" priority="106" stopIfTrue="1" operator="equal">
      <formula>$K$22</formula>
    </cfRule>
    <cfRule type="cellIs" dxfId="106" priority="107" stopIfTrue="1" operator="equal">
      <formula>$J$22</formula>
    </cfRule>
    <cfRule type="cellIs" dxfId="105" priority="108" stopIfTrue="1" operator="equal">
      <formula>#REF!</formula>
    </cfRule>
  </conditionalFormatting>
  <conditionalFormatting sqref="F111:F112">
    <cfRule type="cellIs" dxfId="104" priority="103" stopIfTrue="1" operator="equal">
      <formula>$K$21</formula>
    </cfRule>
    <cfRule type="cellIs" dxfId="103" priority="104" stopIfTrue="1" operator="equal">
      <formula>$J$21</formula>
    </cfRule>
    <cfRule type="cellIs" dxfId="102" priority="105" stopIfTrue="1" operator="equal">
      <formula>#REF!</formula>
    </cfRule>
  </conditionalFormatting>
  <conditionalFormatting sqref="F114">
    <cfRule type="cellIs" dxfId="101" priority="100" stopIfTrue="1" operator="equal">
      <formula>$K$21</formula>
    </cfRule>
    <cfRule type="cellIs" dxfId="100" priority="101" stopIfTrue="1" operator="equal">
      <formula>$J$21</formula>
    </cfRule>
    <cfRule type="cellIs" dxfId="99" priority="102" stopIfTrue="1" operator="equal">
      <formula>#REF!</formula>
    </cfRule>
  </conditionalFormatting>
  <conditionalFormatting sqref="F122:F123">
    <cfRule type="cellIs" dxfId="98" priority="97" stopIfTrue="1" operator="equal">
      <formula>$K$21</formula>
    </cfRule>
    <cfRule type="cellIs" dxfId="97" priority="98" stopIfTrue="1" operator="equal">
      <formula>$J$21</formula>
    </cfRule>
    <cfRule type="cellIs" dxfId="96" priority="99" stopIfTrue="1" operator="equal">
      <formula>#REF!</formula>
    </cfRule>
  </conditionalFormatting>
  <conditionalFormatting sqref="F127:F128">
    <cfRule type="cellIs" dxfId="95" priority="94" stopIfTrue="1" operator="equal">
      <formula>$K$21</formula>
    </cfRule>
    <cfRule type="cellIs" dxfId="94" priority="95" stopIfTrue="1" operator="equal">
      <formula>$J$21</formula>
    </cfRule>
    <cfRule type="cellIs" dxfId="93" priority="96" stopIfTrue="1" operator="equal">
      <formula>#REF!</formula>
    </cfRule>
  </conditionalFormatting>
  <conditionalFormatting sqref="F130">
    <cfRule type="cellIs" dxfId="92" priority="91" stopIfTrue="1" operator="equal">
      <formula>$K$21</formula>
    </cfRule>
    <cfRule type="cellIs" dxfId="91" priority="92" stopIfTrue="1" operator="equal">
      <formula>$J$21</formula>
    </cfRule>
    <cfRule type="cellIs" dxfId="90" priority="93" stopIfTrue="1" operator="equal">
      <formula>#REF!</formula>
    </cfRule>
  </conditionalFormatting>
  <conditionalFormatting sqref="F115:F118">
    <cfRule type="cellIs" dxfId="89" priority="88" stopIfTrue="1" operator="equal">
      <formula>$K$21</formula>
    </cfRule>
    <cfRule type="cellIs" dxfId="88" priority="89" stopIfTrue="1" operator="equal">
      <formula>$J$21</formula>
    </cfRule>
    <cfRule type="cellIs" dxfId="87" priority="90" stopIfTrue="1" operator="equal">
      <formula>#REF!</formula>
    </cfRule>
  </conditionalFormatting>
  <conditionalFormatting sqref="F203">
    <cfRule type="cellIs" dxfId="86" priority="85" stopIfTrue="1" operator="equal">
      <formula>$K$22</formula>
    </cfRule>
    <cfRule type="cellIs" dxfId="85" priority="86" stopIfTrue="1" operator="equal">
      <formula>$J$22</formula>
    </cfRule>
    <cfRule type="cellIs" dxfId="84" priority="87" stopIfTrue="1" operator="equal">
      <formula>#REF!</formula>
    </cfRule>
  </conditionalFormatting>
  <conditionalFormatting sqref="J24:J34 J39:J108 J111:J133">
    <cfRule type="cellIs" dxfId="83" priority="83" stopIfTrue="1" operator="equal">
      <formula>$J$22</formula>
    </cfRule>
    <cfRule type="cellIs" dxfId="82" priority="84" stopIfTrue="1" operator="equal">
      <formula>#REF!</formula>
    </cfRule>
  </conditionalFormatting>
  <conditionalFormatting sqref="K24:K34 K39:K108 K111:K133">
    <cfRule type="cellIs" dxfId="81" priority="80" stopIfTrue="1" operator="equal">
      <formula>$K$22</formula>
    </cfRule>
    <cfRule type="cellIs" dxfId="80" priority="81" stopIfTrue="1" operator="equal">
      <formula>$J$22</formula>
    </cfRule>
    <cfRule type="cellIs" dxfId="79" priority="82" stopIfTrue="1" operator="equal">
      <formula>#REF!</formula>
    </cfRule>
  </conditionalFormatting>
  <conditionalFormatting sqref="J134:J136">
    <cfRule type="cellIs" dxfId="78" priority="78" stopIfTrue="1" operator="equal">
      <formula>$J$22</formula>
    </cfRule>
    <cfRule type="cellIs" dxfId="77" priority="79" stopIfTrue="1" operator="equal">
      <formula>#REF!</formula>
    </cfRule>
  </conditionalFormatting>
  <conditionalFormatting sqref="K134:K136">
    <cfRule type="cellIs" dxfId="76" priority="75" stopIfTrue="1" operator="equal">
      <formula>$K$22</formula>
    </cfRule>
    <cfRule type="cellIs" dxfId="75" priority="76" stopIfTrue="1" operator="equal">
      <formula>$J$22</formula>
    </cfRule>
    <cfRule type="cellIs" dxfId="74" priority="77" stopIfTrue="1" operator="equal">
      <formula>#REF!</formula>
    </cfRule>
  </conditionalFormatting>
  <conditionalFormatting sqref="J137:J138">
    <cfRule type="cellIs" dxfId="73" priority="73" stopIfTrue="1" operator="equal">
      <formula>$J$22</formula>
    </cfRule>
    <cfRule type="cellIs" dxfId="72" priority="74" stopIfTrue="1" operator="equal">
      <formula>#REF!</formula>
    </cfRule>
  </conditionalFormatting>
  <conditionalFormatting sqref="K137:K138">
    <cfRule type="cellIs" dxfId="71" priority="70" stopIfTrue="1" operator="equal">
      <formula>$K$22</formula>
    </cfRule>
    <cfRule type="cellIs" dxfId="70" priority="71" stopIfTrue="1" operator="equal">
      <formula>$J$22</formula>
    </cfRule>
    <cfRule type="cellIs" dxfId="69" priority="72" stopIfTrue="1" operator="equal">
      <formula>#REF!</formula>
    </cfRule>
  </conditionalFormatting>
  <conditionalFormatting sqref="K192">
    <cfRule type="cellIs" dxfId="68" priority="67" stopIfTrue="1" operator="equal">
      <formula>$K$22</formula>
    </cfRule>
    <cfRule type="cellIs" dxfId="67" priority="68" stopIfTrue="1" operator="equal">
      <formula>$J$22</formula>
    </cfRule>
    <cfRule type="cellIs" dxfId="66" priority="69" stopIfTrue="1" operator="equal">
      <formula>#REF!</formula>
    </cfRule>
  </conditionalFormatting>
  <conditionalFormatting sqref="J192">
    <cfRule type="cellIs" dxfId="65" priority="65" stopIfTrue="1" operator="equal">
      <formula>$J$22</formula>
    </cfRule>
    <cfRule type="cellIs" dxfId="64" priority="66" stopIfTrue="1" operator="equal">
      <formula>#REF!</formula>
    </cfRule>
  </conditionalFormatting>
  <conditionalFormatting sqref="K197">
    <cfRule type="cellIs" dxfId="63" priority="62" stopIfTrue="1" operator="equal">
      <formula>$K$22</formula>
    </cfRule>
    <cfRule type="cellIs" dxfId="62" priority="63" stopIfTrue="1" operator="equal">
      <formula>$J$22</formula>
    </cfRule>
    <cfRule type="cellIs" dxfId="61" priority="64" stopIfTrue="1" operator="equal">
      <formula>#REF!</formula>
    </cfRule>
  </conditionalFormatting>
  <conditionalFormatting sqref="J197">
    <cfRule type="cellIs" dxfId="60" priority="60" stopIfTrue="1" operator="equal">
      <formula>$J$22</formula>
    </cfRule>
    <cfRule type="cellIs" dxfId="59" priority="61" stopIfTrue="1" operator="equal">
      <formula>#REF!</formula>
    </cfRule>
  </conditionalFormatting>
  <conditionalFormatting sqref="F194">
    <cfRule type="cellIs" dxfId="58" priority="57" stopIfTrue="1" operator="equal">
      <formula>$K$22</formula>
    </cfRule>
    <cfRule type="cellIs" dxfId="57" priority="58" stopIfTrue="1" operator="equal">
      <formula>$J$22</formula>
    </cfRule>
    <cfRule type="cellIs" dxfId="56" priority="59" stopIfTrue="1" operator="equal">
      <formula>#REF!</formula>
    </cfRule>
  </conditionalFormatting>
  <conditionalFormatting sqref="J194">
    <cfRule type="cellIs" dxfId="55" priority="55" stopIfTrue="1" operator="equal">
      <formula>$J$22</formula>
    </cfRule>
    <cfRule type="cellIs" dxfId="54" priority="56" stopIfTrue="1" operator="equal">
      <formula>#REF!</formula>
    </cfRule>
  </conditionalFormatting>
  <conditionalFormatting sqref="K194">
    <cfRule type="cellIs" dxfId="53" priority="52" stopIfTrue="1" operator="equal">
      <formula>$K$22</formula>
    </cfRule>
    <cfRule type="cellIs" dxfId="52" priority="53" stopIfTrue="1" operator="equal">
      <formula>$J$22</formula>
    </cfRule>
    <cfRule type="cellIs" dxfId="51" priority="54" stopIfTrue="1" operator="equal">
      <formula>#REF!</formula>
    </cfRule>
  </conditionalFormatting>
  <conditionalFormatting sqref="J195">
    <cfRule type="cellIs" dxfId="50" priority="50" stopIfTrue="1" operator="equal">
      <formula>$J$22</formula>
    </cfRule>
    <cfRule type="cellIs" dxfId="49" priority="51" stopIfTrue="1" operator="equal">
      <formula>#REF!</formula>
    </cfRule>
  </conditionalFormatting>
  <conditionalFormatting sqref="K195">
    <cfRule type="cellIs" dxfId="48" priority="47" stopIfTrue="1" operator="equal">
      <formula>$K$22</formula>
    </cfRule>
    <cfRule type="cellIs" dxfId="47" priority="48" stopIfTrue="1" operator="equal">
      <formula>$J$22</formula>
    </cfRule>
    <cfRule type="cellIs" dxfId="46" priority="49" stopIfTrue="1" operator="equal">
      <formula>#REF!</formula>
    </cfRule>
  </conditionalFormatting>
  <conditionalFormatting sqref="K210">
    <cfRule type="cellIs" dxfId="45" priority="44" stopIfTrue="1" operator="equal">
      <formula>$K$22</formula>
    </cfRule>
    <cfRule type="cellIs" dxfId="44" priority="45" stopIfTrue="1" operator="equal">
      <formula>$J$22</formula>
    </cfRule>
    <cfRule type="cellIs" dxfId="43" priority="46" stopIfTrue="1" operator="equal">
      <formula>#REF!</formula>
    </cfRule>
  </conditionalFormatting>
  <conditionalFormatting sqref="J210">
    <cfRule type="cellIs" dxfId="42" priority="42" stopIfTrue="1" operator="equal">
      <formula>$J$22</formula>
    </cfRule>
    <cfRule type="cellIs" dxfId="41" priority="43" stopIfTrue="1" operator="equal">
      <formula>#REF!</formula>
    </cfRule>
  </conditionalFormatting>
  <conditionalFormatting sqref="K204">
    <cfRule type="cellIs" dxfId="40" priority="39" stopIfTrue="1" operator="equal">
      <formula>$K$22</formula>
    </cfRule>
    <cfRule type="cellIs" dxfId="39" priority="40" stopIfTrue="1" operator="equal">
      <formula>$J$22</formula>
    </cfRule>
    <cfRule type="cellIs" dxfId="38" priority="41" stopIfTrue="1" operator="equal">
      <formula>#REF!</formula>
    </cfRule>
  </conditionalFormatting>
  <conditionalFormatting sqref="J204">
    <cfRule type="cellIs" dxfId="37" priority="37" stopIfTrue="1" operator="equal">
      <formula>$J$22</formula>
    </cfRule>
    <cfRule type="cellIs" dxfId="36" priority="38" stopIfTrue="1" operator="equal">
      <formula>#REF!</formula>
    </cfRule>
  </conditionalFormatting>
  <conditionalFormatting sqref="F204">
    <cfRule type="cellIs" dxfId="35" priority="34" stopIfTrue="1" operator="equal">
      <formula>$K$22</formula>
    </cfRule>
    <cfRule type="cellIs" dxfId="34" priority="35" stopIfTrue="1" operator="equal">
      <formula>$J$22</formula>
    </cfRule>
    <cfRule type="cellIs" dxfId="33" priority="36" stopIfTrue="1" operator="equal">
      <formula>#REF!</formula>
    </cfRule>
  </conditionalFormatting>
  <conditionalFormatting sqref="J35">
    <cfRule type="cellIs" dxfId="32" priority="32" stopIfTrue="1" operator="equal">
      <formula>$J$22</formula>
    </cfRule>
    <cfRule type="cellIs" dxfId="31" priority="33" stopIfTrue="1" operator="equal">
      <formula>#REF!</formula>
    </cfRule>
  </conditionalFormatting>
  <conditionalFormatting sqref="K35">
    <cfRule type="cellIs" dxfId="30" priority="29" stopIfTrue="1" operator="equal">
      <formula>$K$22</formula>
    </cfRule>
    <cfRule type="cellIs" dxfId="29" priority="30" stopIfTrue="1" operator="equal">
      <formula>$J$22</formula>
    </cfRule>
    <cfRule type="cellIs" dxfId="28" priority="31" stopIfTrue="1" operator="equal">
      <formula>#REF!</formula>
    </cfRule>
  </conditionalFormatting>
  <conditionalFormatting sqref="J36">
    <cfRule type="cellIs" dxfId="27" priority="27" stopIfTrue="1" operator="equal">
      <formula>$J$22</formula>
    </cfRule>
    <cfRule type="cellIs" dxfId="26" priority="28" stopIfTrue="1" operator="equal">
      <formula>#REF!</formula>
    </cfRule>
  </conditionalFormatting>
  <conditionalFormatting sqref="K36">
    <cfRule type="cellIs" dxfId="25" priority="24" stopIfTrue="1" operator="equal">
      <formula>$K$22</formula>
    </cfRule>
    <cfRule type="cellIs" dxfId="24" priority="25" stopIfTrue="1" operator="equal">
      <formula>$J$22</formula>
    </cfRule>
    <cfRule type="cellIs" dxfId="23" priority="26" stopIfTrue="1" operator="equal">
      <formula>#REF!</formula>
    </cfRule>
  </conditionalFormatting>
  <conditionalFormatting sqref="J37">
    <cfRule type="cellIs" dxfId="22" priority="22" stopIfTrue="1" operator="equal">
      <formula>$J$22</formula>
    </cfRule>
    <cfRule type="cellIs" dxfId="21" priority="23" stopIfTrue="1" operator="equal">
      <formula>#REF!</formula>
    </cfRule>
  </conditionalFormatting>
  <conditionalFormatting sqref="K37">
    <cfRule type="cellIs" dxfId="20" priority="19" stopIfTrue="1" operator="equal">
      <formula>$K$22</formula>
    </cfRule>
    <cfRule type="cellIs" dxfId="19" priority="20" stopIfTrue="1" operator="equal">
      <formula>$J$22</formula>
    </cfRule>
    <cfRule type="cellIs" dxfId="18" priority="21" stopIfTrue="1" operator="equal">
      <formula>#REF!</formula>
    </cfRule>
  </conditionalFormatting>
  <conditionalFormatting sqref="J38">
    <cfRule type="cellIs" dxfId="17" priority="17" stopIfTrue="1" operator="equal">
      <formula>$J$22</formula>
    </cfRule>
    <cfRule type="cellIs" dxfId="16" priority="18" stopIfTrue="1" operator="equal">
      <formula>#REF!</formula>
    </cfRule>
  </conditionalFormatting>
  <conditionalFormatting sqref="K38">
    <cfRule type="cellIs" dxfId="15" priority="14" stopIfTrue="1" operator="equal">
      <formula>$K$22</formula>
    </cfRule>
    <cfRule type="cellIs" dxfId="14" priority="15" stopIfTrue="1" operator="equal">
      <formula>$J$22</formula>
    </cfRule>
    <cfRule type="cellIs" dxfId="13" priority="16" stopIfTrue="1" operator="equal">
      <formula>#REF!</formula>
    </cfRule>
  </conditionalFormatting>
  <conditionalFormatting sqref="J109">
    <cfRule type="cellIs" dxfId="12" priority="12" stopIfTrue="1" operator="equal">
      <formula>$J$22</formula>
    </cfRule>
    <cfRule type="cellIs" dxfId="11" priority="13" stopIfTrue="1" operator="equal">
      <formula>#REF!</formula>
    </cfRule>
  </conditionalFormatting>
  <conditionalFormatting sqref="K109">
    <cfRule type="cellIs" dxfId="10" priority="9" stopIfTrue="1" operator="equal">
      <formula>$K$22</formula>
    </cfRule>
    <cfRule type="cellIs" dxfId="9" priority="10" stopIfTrue="1" operator="equal">
      <formula>$J$22</formula>
    </cfRule>
    <cfRule type="cellIs" dxfId="8" priority="11" stopIfTrue="1" operator="equal">
      <formula>#REF!</formula>
    </cfRule>
  </conditionalFormatting>
  <conditionalFormatting sqref="F110">
    <cfRule type="cellIs" dxfId="7" priority="6" stopIfTrue="1" operator="equal">
      <formula>$K$21</formula>
    </cfRule>
    <cfRule type="cellIs" dxfId="6" priority="7" stopIfTrue="1" operator="equal">
      <formula>$J$21</formula>
    </cfRule>
    <cfRule type="cellIs" dxfId="5" priority="8" stopIfTrue="1" operator="equal">
      <formula>#REF!</formula>
    </cfRule>
  </conditionalFormatting>
  <conditionalFormatting sqref="J110">
    <cfRule type="cellIs" dxfId="4" priority="4" stopIfTrue="1" operator="equal">
      <formula>$J$22</formula>
    </cfRule>
    <cfRule type="cellIs" dxfId="3" priority="5" stopIfTrue="1" operator="equal">
      <formula>#REF!</formula>
    </cfRule>
  </conditionalFormatting>
  <conditionalFormatting sqref="K110">
    <cfRule type="cellIs" dxfId="2" priority="1" stopIfTrue="1" operator="equal">
      <formula>$K$22</formula>
    </cfRule>
    <cfRule type="cellIs" dxfId="1" priority="2" stopIfTrue="1" operator="equal">
      <formula>$J$22</formula>
    </cfRule>
    <cfRule type="cellIs" dxfId="0" priority="3" stopIfTrue="1" operator="equal">
      <formula>#REF!</formula>
    </cfRule>
  </conditionalFormatting>
  <pageMargins left="0.17" right="0.17" top="0.22" bottom="0.99" header="0.17" footer="0.19"/>
  <pageSetup paperSize="9" scale="65" fitToHeight="0" orientation="portrait" r:id="rId1"/>
  <headerFooter>
    <oddHeader xml:space="preserve">&amp;C
</oddHeader>
    <oddFooter>&amp;L&amp;"Arial,Tučné"&amp;11&amp;K92D050Záhradnícke služby Klačanský, s.r.o. &amp;"Arial,Normálne"&amp;10&amp;K000000
Návrh, realizácia a servis zelene 
www.klacansky.sk 
Tel.:   +421-905-456 795 
Email: info@klacansky.sk &amp;CStrana &amp;P z &amp;N&amp;R&amp;G</oddFooter>
  </headerFooter>
  <rowBreaks count="2" manualBreakCount="2">
    <brk id="125" max="7" man="1"/>
    <brk id="250" max="7" man="1"/>
  </rowBreaks>
  <colBreaks count="1" manualBreakCount="1">
    <brk id="8" max="1048575" man="1"/>
  </col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PONUKA</vt:lpstr>
      <vt:lpstr>PONUKA!Oblasť_tlače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Júlia Kopponová</dc:creator>
  <cp:lastModifiedBy>Ľubica Augustínová</cp:lastModifiedBy>
  <cp:lastPrinted>2017-12-14T07:34:45Z</cp:lastPrinted>
  <dcterms:created xsi:type="dcterms:W3CDTF">2017-12-12T18:56:02Z</dcterms:created>
  <dcterms:modified xsi:type="dcterms:W3CDTF">2018-06-22T12:36:50Z</dcterms:modified>
</cp:coreProperties>
</file>